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ức độ sẵn sàng CNTT\Năm 2020\các biểu báo cáo\"/>
    </mc:Choice>
  </mc:AlternateContent>
  <bookViews>
    <workbookView xWindow="0" yWindow="0" windowWidth="20370" windowHeight="7380"/>
  </bookViews>
  <sheets>
    <sheet name="Phiếu điều tra ICT INDEX 2019" sheetId="1" r:id="rId1"/>
    <sheet name="CSDL chuyên ngành" sheetId="2" r:id="rId2"/>
    <sheet name="Phần mềm nguồn mở" sheetId="3" r:id="rId3"/>
  </sheets>
  <definedNames>
    <definedName name="_xlnm.Print_Titles" localSheetId="0">'Phiếu điều tra ICT INDEX 2019'!$23:$23</definedName>
  </definedNames>
  <calcPr calcId="152511"/>
</workbook>
</file>

<file path=xl/calcChain.xml><?xml version="1.0" encoding="utf-8"?>
<calcChain xmlns="http://schemas.openxmlformats.org/spreadsheetml/2006/main">
  <c r="H34" i="1" l="1"/>
  <c r="H33" i="1"/>
  <c r="H35" i="1"/>
  <c r="H36" i="1"/>
  <c r="H37" i="1"/>
  <c r="H40" i="1"/>
  <c r="H13" i="1"/>
  <c r="H158" i="1"/>
  <c r="H157" i="1"/>
  <c r="H155" i="1"/>
  <c r="H154" i="1"/>
  <c r="H135" i="1"/>
  <c r="H136" i="1"/>
  <c r="H137" i="1"/>
  <c r="H138" i="1"/>
  <c r="H134" i="1"/>
  <c r="H131" i="1"/>
  <c r="H132" i="1"/>
  <c r="H129" i="1"/>
  <c r="H130" i="1"/>
  <c r="H128" i="1"/>
  <c r="H123" i="1"/>
  <c r="H124" i="1"/>
  <c r="H125" i="1"/>
  <c r="H126" i="1"/>
  <c r="H122" i="1"/>
  <c r="H113" i="1"/>
  <c r="H133" i="1"/>
  <c r="H127" i="1"/>
  <c r="H121" i="1"/>
  <c r="H115" i="1"/>
  <c r="H114" i="1"/>
  <c r="H112" i="1"/>
  <c r="H110" i="1"/>
  <c r="H109" i="1"/>
  <c r="H65" i="1"/>
  <c r="H64" i="1"/>
  <c r="H93" i="1"/>
  <c r="H94" i="1"/>
  <c r="H92" i="1"/>
  <c r="H86" i="1"/>
  <c r="H87" i="1"/>
  <c r="H88" i="1"/>
  <c r="H89" i="1"/>
  <c r="H85" i="1"/>
  <c r="H75" i="1"/>
  <c r="H76" i="1"/>
  <c r="H77" i="1"/>
  <c r="H78" i="1"/>
  <c r="H79" i="1"/>
  <c r="H74" i="1"/>
  <c r="H71" i="1"/>
  <c r="H72" i="1"/>
  <c r="H19" i="1"/>
  <c r="H18" i="1"/>
  <c r="H17" i="1"/>
  <c r="H63" i="1"/>
  <c r="H62" i="1"/>
  <c r="H61" i="1"/>
  <c r="H55" i="1"/>
  <c r="H54" i="1"/>
  <c r="H49" i="1"/>
  <c r="H50" i="1"/>
  <c r="H51" i="1"/>
  <c r="H52" i="1"/>
  <c r="H48" i="1"/>
  <c r="H38" i="1"/>
  <c r="H26" i="1"/>
  <c r="H28" i="1"/>
  <c r="H25" i="1"/>
  <c r="H116" i="1"/>
  <c r="H66" i="1"/>
  <c r="H99" i="1"/>
  <c r="H100" i="1"/>
  <c r="H101" i="1"/>
  <c r="H102" i="1"/>
  <c r="H98" i="1"/>
  <c r="H97" i="1"/>
  <c r="H30" i="1"/>
  <c r="H31" i="1"/>
  <c r="H29" i="1"/>
</calcChain>
</file>

<file path=xl/sharedStrings.xml><?xml version="1.0" encoding="utf-8"?>
<sst xmlns="http://schemas.openxmlformats.org/spreadsheetml/2006/main" count="362" uniqueCount="214">
  <si>
    <t>THÔNG TIN CHUNG</t>
  </si>
  <si>
    <t>Email</t>
  </si>
  <si>
    <t>Chỉ tiêu</t>
  </si>
  <si>
    <t>Giải thích biến động</t>
  </si>
  <si>
    <t>HẠ TẦNG KỸ THUẬT CNTT</t>
  </si>
  <si>
    <t>Đơn vị tính</t>
  </si>
  <si>
    <t>Người</t>
  </si>
  <si>
    <t>Thủ tục</t>
  </si>
  <si>
    <t>Máy</t>
  </si>
  <si>
    <t>Kbps</t>
  </si>
  <si>
    <t>Leased Line</t>
  </si>
  <si>
    <t>FTTH</t>
  </si>
  <si>
    <t>xDSL (ADSL và SDSL)</t>
  </si>
  <si>
    <t>Băng rộng khác</t>
  </si>
  <si>
    <t>Máy tính để bàn</t>
  </si>
  <si>
    <t>Máy tính xách tay</t>
  </si>
  <si>
    <t>Máy chủ</t>
  </si>
  <si>
    <t>1.1</t>
  </si>
  <si>
    <t>1.2</t>
  </si>
  <si>
    <t>1.3</t>
  </si>
  <si>
    <t>2.1</t>
  </si>
  <si>
    <t>2.2</t>
  </si>
  <si>
    <t>2.3</t>
  </si>
  <si>
    <t>2.4</t>
  </si>
  <si>
    <t>6.1</t>
  </si>
  <si>
    <t>Máy tính</t>
  </si>
  <si>
    <t>6.2</t>
  </si>
  <si>
    <t>Tường lửa</t>
  </si>
  <si>
    <t>Lọc thư rác</t>
  </si>
  <si>
    <t>Phần mềm bảo mật/diệt virut</t>
  </si>
  <si>
    <t>Hệ thống cảnh báo truy nhập trái phép</t>
  </si>
  <si>
    <t>Giải pháp khác (Ghi rõ tên giải pháp)</t>
  </si>
  <si>
    <t>Triển khai hệ thống an toàn thông tin, an toàn dữ liệu</t>
  </si>
  <si>
    <t>STT</t>
  </si>
  <si>
    <t>Băng từ</t>
  </si>
  <si>
    <t>Tủ đĩa</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</si>
  <si>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</si>
  <si>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</si>
  <si>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</si>
  <si>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</si>
  <si>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</si>
  <si>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</si>
  <si>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</si>
  <si>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</si>
  <si>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</si>
  <si>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</si>
  <si>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</si>
  <si>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</si>
  <si>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</si>
  <si>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</si>
  <si>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</si>
  <si>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</si>
  <si>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TT</t>
  </si>
  <si>
    <t xml:space="preserve">Tên cơ sở dữ liệu </t>
  </si>
  <si>
    <t>Ghi chú</t>
  </si>
  <si>
    <t>Tên phần mềm nguồn mở</t>
  </si>
  <si>
    <t>Lĩnh vực ứng dụng</t>
  </si>
  <si>
    <t>I</t>
  </si>
  <si>
    <t>CSDL đang chuẩn bị</t>
  </si>
  <si>
    <t>II</t>
  </si>
  <si>
    <t>CSDL đang xây dựng</t>
  </si>
  <si>
    <t>III</t>
  </si>
  <si>
    <t>CSDL đã đưa vào sử dụng</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</si>
  <si>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</si>
  <si>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</si>
  <si>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</si>
  <si>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</si>
  <si>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</si>
  <si>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</si>
  <si>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</si>
  <si>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</si>
  <si>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</si>
  <si>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</si>
  <si>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UBND các cấp</t>
  </si>
  <si>
    <t>Triển khai ứng dụng phần mềm nguồn mở</t>
  </si>
  <si>
    <t>5.1</t>
  </si>
  <si>
    <t xml:space="preserve">Tỷ lệ máy trạm cài đặt phần mềm văn phòng OpenOffice: </t>
  </si>
  <si>
    <t xml:space="preserve">Tỷ lệ máy trạm cài đặt phần mềm thư điện tử ThunderBird: </t>
  </si>
  <si>
    <t>Tỷ lệ máy trạm cài đặt phần mềm bộ gõ tiếng Việt Unikey:</t>
  </si>
  <si>
    <t>Tỷ lệ máy trạm cài đặt hệ điều hành PMNM:</t>
  </si>
  <si>
    <t>Tỷ lệ máy chủ cài đặt hệ điều hành PMNM:</t>
  </si>
  <si>
    <t xml:space="preserve">Tỷ lệ máy trạm cài đặt phần mềm trình duyệt web FireFox: </t>
  </si>
  <si>
    <t>5.3</t>
  </si>
  <si>
    <t>Chia ra</t>
  </si>
  <si>
    <t>Dịch vụ</t>
  </si>
  <si>
    <t>Tổng số dịch vụ công trực tuyến mức độ 4</t>
  </si>
  <si>
    <t>Tổng số dịch vụ công trực tuyến mức độ 3</t>
  </si>
  <si>
    <t>Tổng số dịch vụ công trực tuyến mức độ 2</t>
  </si>
  <si>
    <t>Tổng số dịch vụ công trực tuyến mức độ 1</t>
  </si>
  <si>
    <t>%</t>
  </si>
  <si>
    <t>Họ và tên</t>
  </si>
  <si>
    <t>Bộ phận công tác</t>
  </si>
  <si>
    <t>Chức vụ</t>
  </si>
  <si>
    <t>Di động</t>
  </si>
  <si>
    <t>THÔNG TIN NGƯỜI ĐIỀN PHIẾU</t>
  </si>
  <si>
    <r>
      <t xml:space="preserve">Người kê khai 
</t>
    </r>
    <r>
      <rPr>
        <i/>
        <sz val="11"/>
        <color indexed="8"/>
        <rFont val="Cambria"/>
        <family val="1"/>
        <charset val="163"/>
      </rPr>
      <t>(Ký và ghi rõ họ tên)</t>
    </r>
    <r>
      <rPr>
        <b/>
        <sz val="11"/>
        <color indexed="8"/>
        <rFont val="Cambria"/>
        <family val="1"/>
        <charset val="163"/>
      </rPr>
      <t xml:space="preserve">
</t>
    </r>
  </si>
  <si>
    <t>Điện thoại cố định</t>
  </si>
  <si>
    <t>Doanh nghiệp</t>
  </si>
  <si>
    <t>Tổng số thuê bao điện thoại cố định</t>
  </si>
  <si>
    <t>Hệ thống hội nghị trực tuyến (Đánh dấu X vào ô)</t>
  </si>
  <si>
    <t>Có</t>
  </si>
  <si>
    <t>Không</t>
  </si>
  <si>
    <t>Thuê bao</t>
  </si>
  <si>
    <t xml:space="preserve">Tổng số thuê bao Internet </t>
  </si>
  <si>
    <t>HẠ TẦNG KỸ THUẬT TRONG CQNN</t>
  </si>
  <si>
    <t>Quản lý tài sản cố định</t>
  </si>
  <si>
    <t>Hệ thống một cửa điện tử</t>
  </si>
  <si>
    <t>Dịch vụ công trực tuyến</t>
  </si>
  <si>
    <t>7.1</t>
  </si>
  <si>
    <t>7.2</t>
  </si>
  <si>
    <t>DOANH NGHIỆP CNTT</t>
  </si>
  <si>
    <t xml:space="preserve">Số lượng doanh nghiệp CNTT mới đăng ký kinh doanh trong năm </t>
  </si>
  <si>
    <t>Doanh nghiệp sản xuất sản phẩm nội dung số</t>
  </si>
  <si>
    <t>Doanh nghiệp cung cấp dịch vụ CNTT (trừ kinh doanh, phân phối)</t>
  </si>
  <si>
    <t>Doanh nghiệp kinh doanh, phân phối các sản phẩm, dịch vụ CNTT</t>
  </si>
  <si>
    <t>1.4</t>
  </si>
  <si>
    <t>1.5</t>
  </si>
  <si>
    <t>E.</t>
  </si>
  <si>
    <t>Doanh nghiệp sản xuất sản phẩm phần mềm</t>
  </si>
  <si>
    <t>Doanh nghiệp sản xuất sản phẩm phần cứng, điện tử</t>
  </si>
  <si>
    <t xml:space="preserve">Số lượng doanh nghiệp CNTT đang hoạt động </t>
  </si>
  <si>
    <t>2.5</t>
  </si>
  <si>
    <t>Số lượng doanh nghiệp CNTT phá sản hoặc giải thể trong năm</t>
  </si>
  <si>
    <t>Triệu USD</t>
  </si>
  <si>
    <t>Triệu đồng</t>
  </si>
  <si>
    <t>5.2</t>
  </si>
  <si>
    <t>6.3</t>
  </si>
  <si>
    <t>ĐẦU TƯ CHO CNTT</t>
  </si>
  <si>
    <t>Tổng đầu tư từ vốn ngoài NSNN ở tất cả các lĩnh vực vào địa bàn tỉnh trong năm</t>
  </si>
  <si>
    <t>Đầu tư trong nước</t>
  </si>
  <si>
    <t>Đầu tư nước ngoài</t>
  </si>
  <si>
    <t>Tổng đầu tư ngoài NSNN cho lĩnh vực CNTT tại địa bàn tỉnh trong năm</t>
  </si>
  <si>
    <t>……</t>
  </si>
  <si>
    <t>…..</t>
  </si>
  <si>
    <t>SỞ THÔNG TIN VÀ TRUYỀN THÔNG</t>
  </si>
  <si>
    <t>(Áp dụng đối với Sở Kế hoạch và Đầu tư)</t>
  </si>
  <si>
    <t>Tổng số cán bộ công chức, viên chức (CCVC) trong cơ quan/đơn vị</t>
  </si>
  <si>
    <t>Tổng số thủ tục hành chính (TTHC) còn hiệu lực của đơn vị</t>
  </si>
  <si>
    <t>HẠ TẦNG KỸ THUẬT CỦA ĐƠN VỊ</t>
  </si>
  <si>
    <t>Tổng số máy tính trong cơ quan, đơn vị</t>
  </si>
  <si>
    <t>Tổng số máy tính có kết nối Internet</t>
  </si>
  <si>
    <t>3.1</t>
  </si>
  <si>
    <t>3.2</t>
  </si>
  <si>
    <t>3.3</t>
  </si>
  <si>
    <t>3.4</t>
  </si>
  <si>
    <t>Tổng số máy tính trong đơn vị có cài đặt các phần mềm diệt và phòng chống virus</t>
  </si>
  <si>
    <t>Tổng số doanh nghiệp trên địa bàn tỉnh</t>
  </si>
  <si>
    <t>Tổng số lao động của doanh nghiệp trên địa bàn tỉnh</t>
  </si>
  <si>
    <t>Tổng đầu tư  từ NSNN cho hạ tầng an toàn thông tin của đơn vị</t>
  </si>
  <si>
    <t>Tổng đầu tư từ NSNN cho hạ tầng kỹ thuật của đơn vị</t>
  </si>
  <si>
    <t>HẠ TẦNG NHÂN LỰC CỦA CƠ QUAN</t>
  </si>
  <si>
    <t>Tổng số cán bộ chuyên trách/phụ trách về CNTT của đơn vị</t>
  </si>
  <si>
    <t>Tổng số cán bộ chuyên trách/phụ trách về CNTT có trình độ đại học trở lên</t>
  </si>
  <si>
    <t>Tổng số cán bộ chuyên trách/phụ trách về an toàn thông tin của đơn vị</t>
  </si>
  <si>
    <t>Tổng số lượt CCVC của đơn vị được hướng dẫn sử dụng các phần mềm nguồn mở thông dụng (OpenOffice, ThunderBird, FireFox và Unikey hoặc các phần mềm nguồn mở khác)  trong năm</t>
  </si>
  <si>
    <t>Tổng số lượt CCVC của đơn vị được tập huấn về an toàn thông tin trong năm</t>
  </si>
  <si>
    <t>Tổng chi cho đào tạo CNTT của đơn vị</t>
  </si>
  <si>
    <t>Tổng số CCVC của đơn vị sử dụng thư điện tử chính thức trên trong công việc</t>
  </si>
  <si>
    <t>Sử dụng văn bản điện tử trong hoạt động của cơ quan  và các đơn vị trực thuộc</t>
  </si>
  <si>
    <t>Tại cơ quan, đơn vị</t>
  </si>
  <si>
    <t>Tổng số CCVC trong đơn vị sử dụng các phần mềm nguồn mở thông dụng trong công việc:</t>
  </si>
  <si>
    <t>Xây dựng cơ sở dữ liệu chuyên ngành (Cung cấp tại Phụ lục I - CSDL chuyên ngành)</t>
  </si>
  <si>
    <t>Tổng số dịch vụ hành chính công của đơn vị</t>
  </si>
  <si>
    <t xml:space="preserve">Tổng số dịch vụ công trực tuyến của đơn vị ở tất cả các mức độ </t>
  </si>
  <si>
    <t>Tổng đầu tư từ NSNN cho ứng dụng CNTT của đơn vị</t>
  </si>
  <si>
    <t>Các PMNM do các đơn vị chuyên trách CNTT của các Bộ, ngành, và các đơn vị trực thuộc tự phát triển hoặc thuê đơn vị khác phát triển và đã triển khai ứng dụng cho cơ quan, đơn vị và các đơn vị trực thuộc sử dụng (Cung cấp tại Phụ lục II- Phần mềm nguồn mở)</t>
  </si>
  <si>
    <t>3.5</t>
  </si>
  <si>
    <t>PHỤ LỤC I - DANH SÁCH CƠ SỞ DỮ LIỆU CỦA CƠ QUAN, ĐƠN VỊ</t>
  </si>
  <si>
    <t>PHỤ LỤC II - DANH SÁCH CÁC PHẦN MỀM NGUỒN MỞ TỰ PHÁT TRIỂN CỦA CƠ QUAN, ĐƠN VỊ</t>
  </si>
  <si>
    <t>Thời gian đã triển khai</t>
  </si>
  <si>
    <t>Tên cơ quan/đơn vị: ………………………………………</t>
  </si>
  <si>
    <t>Triển khai giải pháp an toàn thông tin (Đánh dấu X vào ô năm tương ứng)</t>
  </si>
  <si>
    <r>
      <t xml:space="preserve">Triển khai các ứng dụng cơ bản (nếu có sử dụng đề nghị tích X </t>
    </r>
    <r>
      <rPr>
        <b/>
        <sz val="11"/>
        <color indexed="8"/>
        <rFont val="Times New Roman"/>
        <family val="1"/>
        <charset val="163"/>
      </rPr>
      <t>vào ô năm tương ứng)</t>
    </r>
  </si>
  <si>
    <t>Triển khai các văn bản điện tử (nếu có sử dụng đề nghị tích X vào ô năm tương ứng)</t>
  </si>
  <si>
    <t>5.1.1</t>
  </si>
  <si>
    <t>5.1.2</t>
  </si>
  <si>
    <r>
      <t xml:space="preserve">Lãnh đạo Cơ quan, đơn vị
</t>
    </r>
    <r>
      <rPr>
        <i/>
        <sz val="11"/>
        <color indexed="8"/>
        <rFont val="Cambria"/>
        <family val="1"/>
        <charset val="163"/>
      </rPr>
      <t>(Ký tên, đóng dấu hoặc ký số)</t>
    </r>
    <r>
      <rPr>
        <b/>
        <sz val="11"/>
        <color indexed="8"/>
        <rFont val="Cambria"/>
        <family val="1"/>
        <charset val="163"/>
      </rPr>
      <t xml:space="preserve">
</t>
    </r>
  </si>
  <si>
    <t>Triển khai giải pháp an toàn dữ liệu (Đánh dấu X vào ô năm tương ứng)</t>
  </si>
  <si>
    <t>Tổng băng thông kết nối Internet của đơn vị theo từng loại kết nối (kbps)</t>
  </si>
  <si>
    <t>Năm 2018</t>
  </si>
  <si>
    <t>Trong đó:</t>
  </si>
  <si>
    <t>Tổng số cán bộ công chức:</t>
  </si>
  <si>
    <t>Tổng số viên chức:</t>
  </si>
  <si>
    <t>Nguồn mở/ Nguồn đóng</t>
  </si>
  <si>
    <t>Địa chỉ Cổng/Trang thông tin điện tử chính thức của đơn vị</t>
  </si>
  <si>
    <t>Công nghệ xây dựng Cổng/Trang thông tin điện tử chính thức của đơn vị</t>
  </si>
  <si>
    <t>8.1</t>
  </si>
  <si>
    <t>8.2</t>
  </si>
  <si>
    <t>8.2.1</t>
  </si>
  <si>
    <t>8.2.2</t>
  </si>
  <si>
    <t>8.2.3</t>
  </si>
  <si>
    <t>8.2.4</t>
  </si>
  <si>
    <t>LAO ĐỘNG CNTT VÀ THU NHẬP</t>
  </si>
  <si>
    <t>Tổng số lao động CNTT</t>
  </si>
  <si>
    <t>Lao động lĩnh vực phần cứng, điện tử</t>
  </si>
  <si>
    <t>Lao động lĩnh vực phần mềm</t>
  </si>
  <si>
    <t>Lao động lĩnh vực nội dung số</t>
  </si>
  <si>
    <t>Lao động lĩnh vực dịch vụ CNTT (trừ kinh doanh, phân phối)</t>
  </si>
  <si>
    <t>Lao động lĩnh vực kinh doanh, phân phối các sản phẩm, dịch vụ CNTT</t>
  </si>
  <si>
    <t>Thu nhập bình quân hàng năm của lao động CNTT</t>
  </si>
  <si>
    <t>Triệu VND
/người</t>
  </si>
  <si>
    <t>Thu nhập bình quân của lao động lĩnh vực phần cứng, điện tử</t>
  </si>
  <si>
    <t>Thu nhập bình quân của lao động lĩnh vực phần mềm</t>
  </si>
  <si>
    <t>Thu nhập bình quân của lao động lĩnh vực nội dung số</t>
  </si>
  <si>
    <t>Thu nhập bình quân của lao động lĩnh vực dịch vụ CNTT (trừ kinh doanh, phân phối)</t>
  </si>
  <si>
    <t>Thu nhập bình quân của lao động lĩnh vực kinh doanh, phân phối các sản phẩm, dịch vụ CNTT</t>
  </si>
  <si>
    <t>Cổng/Trang thông tin điện tử chính thức của đơn vị</t>
  </si>
  <si>
    <t>Năm 2019</t>
  </si>
  <si>
    <r>
      <rPr>
        <b/>
        <i/>
        <sz val="11"/>
        <color indexed="8"/>
        <rFont val="Cambria"/>
        <family val="1"/>
        <charset val="163"/>
      </rPr>
      <t>Hướng dẫn chung:</t>
    </r>
    <r>
      <rPr>
        <sz val="11"/>
        <color indexed="8"/>
        <rFont val="Cambria"/>
        <family val="1"/>
        <charset val="163"/>
      </rPr>
      <t xml:space="preserve">
• Những trường hợp không có được số liệu chính xác, có thể sử dụng số ước tính gần đúng nhất có thể. Trong trường hợp không thể ước tính hoặc thu thập được số liệu thì ghi bằng 0 hoặc số liệu của năm trước và giải thích.
• Thời điểm và số liệu thống kê:
 - Cột Năm 2019: lấy số liệu tính đến 31/12/2019. Nếu số liệu không có chú thích gì về thời điểm điều tra thì lấy số liệu đến 31/12/2019.
- Cột Năm 2018: ghi số liệu đã cung cấp tại Phiếu điều tra ICT Index 2019. Nếu cơ quan không tham gia ICT Index 2019 thì lấy số liệu đến 31/12/2018.
- Cột Giải thích biến động: Khi số liệu có sự thay đổi lớn giữa các năm, đề nghị giải thích lý do.
• Sau khi điền phiếu điều tra, đề nghị ghi rõ tên và thông tin liên hệ của cán bộ xử lý vào cuối phiếu điều tra để liên lạc, trao đổi khi cần.</t>
    </r>
  </si>
  <si>
    <t>ỦY BAN NHÂN DÂN TỈNH HÀ GIANG</t>
  </si>
  <si>
    <t>PHIẾU THU THẬP SỐ LIỆU VỀ MỨC ĐỘ SẴN SÀNG
 CHO PHÁT TRIỂN VÀ ỨNG DỤNG CNTT-TT NĂM 2020 TRÊN ĐỊA BÀN TỈNH HÀ GIANG</t>
  </si>
  <si>
    <t>SẢN XUẤT - KINH DOANH TRONG LĨNH VỰC CNTT (số liệu toàn tỉnh)</t>
  </si>
  <si>
    <t>Hà Giang, ngày        tháng     năm  2020</t>
  </si>
  <si>
    <t>Tổng số CCVC của đơn vị được cấp hòm thư điện tử chính thức (địa chỉ thư điện tử công vụ có dạng:  @hagiang.gov.vn)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</si>
</sst>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6" x14ac:knownFonts="1">
    <font>
      <sz val="11"/>
      <color theme="1"/>
      <name val="Calibri"/>
      <family val="2"/>
      <charset val="163"/>
      <scheme val="minor"/>
    </font>
    <font>
      <sz val="11"/>
      <color indexed="8"/>
      <name val="Cambria"/>
      <family val="1"/>
      <charset val="163"/>
    </font>
    <font>
      <b/>
      <i/>
      <sz val="11"/>
      <color indexed="8"/>
      <name val="Cambria"/>
      <family val="1"/>
      <charset val="163"/>
    </font>
    <font>
      <b/>
      <sz val="11"/>
      <color indexed="8"/>
      <name val="Cambria"/>
      <family val="1"/>
      <charset val="163"/>
    </font>
    <font>
      <i/>
      <sz val="11"/>
      <color indexed="8"/>
      <name val="Cambria"/>
      <family val="1"/>
      <charset val="163"/>
    </font>
    <font>
      <b/>
      <sz val="11"/>
      <color indexed="8"/>
      <name val="Times New Roman"/>
      <family val="1"/>
      <charset val="163"/>
    </font>
    <font>
      <sz val="11"/>
      <color theme="1"/>
      <name val="Calibri"/>
      <family val="2"/>
      <charset val="163"/>
      <scheme val="minor"/>
    </font>
    <font>
      <sz val="11"/>
      <color theme="1"/>
      <name val="Cambria"/>
      <family val="1"/>
      <charset val="163"/>
      <scheme val="major"/>
    </font>
    <font>
      <b/>
      <sz val="13"/>
      <color theme="1"/>
      <name val="Cambria"/>
      <family val="1"/>
      <charset val="163"/>
      <scheme val="major"/>
    </font>
    <font>
      <sz val="11"/>
      <color rgb="FFFF0000"/>
      <name val="Cambria"/>
      <family val="1"/>
      <charset val="163"/>
      <scheme val="major"/>
    </font>
    <font>
      <sz val="12"/>
      <color theme="1"/>
      <name val="Cambria"/>
      <family val="1"/>
      <charset val="163"/>
      <scheme val="major"/>
    </font>
    <font>
      <b/>
      <sz val="11"/>
      <color theme="1"/>
      <name val="Cambria"/>
      <family val="1"/>
      <charset val="163"/>
      <scheme val="major"/>
    </font>
    <font>
      <b/>
      <sz val="12"/>
      <color theme="1"/>
      <name val="Cambria"/>
      <family val="1"/>
      <charset val="163"/>
      <scheme val="major"/>
    </font>
    <font>
      <b/>
      <i/>
      <sz val="11"/>
      <color theme="1"/>
      <name val="Cambria"/>
      <family val="1"/>
      <charset val="163"/>
      <scheme val="major"/>
    </font>
    <font>
      <i/>
      <sz val="11"/>
      <color theme="1"/>
      <name val="Cambria"/>
      <family val="1"/>
      <charset val="163"/>
      <scheme val="major"/>
    </font>
    <font>
      <sz val="11"/>
      <color theme="1"/>
      <name val="Times New Roman"/>
      <family val="1"/>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sz val="11"/>
      <color theme="1"/>
      <name val="Cambria"/>
      <family val="1"/>
      <scheme val="major"/>
    </font>
    <font>
      <b/>
      <i/>
      <sz val="11"/>
      <color theme="1"/>
      <name val="Cambria"/>
      <family val="1"/>
      <scheme val="major"/>
    </font>
    <font>
      <b/>
      <i/>
      <sz val="11"/>
      <color theme="1"/>
      <name val="Times New Roman"/>
      <family val="1"/>
      <charset val="163"/>
    </font>
    <font>
      <b/>
      <sz val="11"/>
      <color theme="1"/>
      <name val="Times New Roman"/>
      <family val="1"/>
      <charset val="163"/>
    </font>
    <font>
      <i/>
      <sz val="11"/>
      <color theme="1"/>
      <name val="Times New Roman"/>
      <family val="1"/>
      <charset val="163"/>
    </font>
    <font>
      <sz val="11"/>
      <color theme="1"/>
      <name val="Cambria"/>
      <family val="1"/>
      <scheme val="major"/>
    </font>
    <font>
      <b/>
      <i/>
      <sz val="11"/>
      <name val="Times New Roman"/>
      <family val="1"/>
      <charset val="163"/>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62">
    <xf numFmtId="0" fontId="0" fillId="0" borderId="0" xfId="0"/>
    <xf numFmtId="0" fontId="7" fillId="0" borderId="0" xfId="0" applyFont="1" applyAlignment="1">
      <alignment wrapText="1"/>
    </xf>
    <xf numFmtId="0" fontId="7" fillId="0" borderId="0" xfId="0" applyFont="1"/>
    <xf numFmtId="0" fontId="8" fillId="0" borderId="0" xfId="0" applyFont="1" applyAlignment="1">
      <alignment vertical="top" wrapText="1"/>
    </xf>
    <xf numFmtId="0" fontId="7" fillId="0" borderId="0" xfId="0" applyFont="1" applyAlignment="1"/>
    <xf numFmtId="0" fontId="9" fillId="0" borderId="0" xfId="0" applyFont="1"/>
    <xf numFmtId="0" fontId="9" fillId="0" borderId="0" xfId="0" applyFont="1" applyAlignment="1"/>
    <xf numFmtId="0" fontId="7" fillId="0" borderId="0" xfId="0" applyFont="1" applyFill="1" applyBorder="1"/>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9" fillId="0" borderId="0" xfId="0" applyFont="1" applyAlignment="1">
      <alignment vertical="center"/>
    </xf>
    <xf numFmtId="0" fontId="11" fillId="0" borderId="1" xfId="0" applyFont="1" applyBorder="1" applyAlignment="1">
      <alignment horizontal="center" vertical="center" wrapText="1"/>
    </xf>
    <xf numFmtId="3" fontId="7" fillId="0" borderId="1" xfId="0" applyNumberFormat="1" applyFont="1" applyBorder="1" applyAlignment="1">
      <alignment horizontal="right" vertical="center"/>
    </xf>
    <xf numFmtId="0" fontId="7" fillId="0" borderId="1" xfId="0" applyFont="1" applyBorder="1" applyAlignment="1">
      <alignment vertical="center"/>
    </xf>
    <xf numFmtId="0" fontId="11"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right" vertical="center" wrapText="1"/>
    </xf>
    <xf numFmtId="0" fontId="11" fillId="3" borderId="1" xfId="0" applyFont="1" applyFill="1" applyBorder="1" applyAlignment="1">
      <alignment vertical="center" wrapText="1"/>
    </xf>
    <xf numFmtId="0" fontId="9" fillId="0" borderId="3" xfId="0" applyFont="1" applyBorder="1" applyAlignment="1">
      <alignment vertical="center"/>
    </xf>
    <xf numFmtId="3" fontId="11" fillId="0" borderId="1" xfId="1" applyNumberFormat="1" applyFont="1" applyBorder="1" applyAlignment="1">
      <alignment horizontal="right" vertical="center"/>
    </xf>
    <xf numFmtId="0" fontId="7" fillId="0" borderId="1" xfId="0" applyFont="1" applyBorder="1" applyAlignment="1">
      <alignment horizontal="center" vertical="center"/>
    </xf>
    <xf numFmtId="3" fontId="7" fillId="0" borderId="1" xfId="1" applyNumberFormat="1"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right" vertical="center"/>
    </xf>
    <xf numFmtId="0" fontId="9" fillId="0" borderId="0" xfId="0" applyFont="1" applyBorder="1" applyAlignment="1">
      <alignment vertical="center"/>
    </xf>
    <xf numFmtId="0" fontId="7" fillId="0" borderId="0" xfId="0" applyFont="1" applyBorder="1" applyAlignment="1">
      <alignment horizontal="right" vertical="center"/>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0" borderId="4" xfId="0" applyFont="1" applyFill="1" applyBorder="1" applyAlignment="1">
      <alignment horizontal="center" vertical="center"/>
    </xf>
    <xf numFmtId="3" fontId="11"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0" fontId="7" fillId="0" borderId="1" xfId="0" applyFont="1" applyFill="1" applyBorder="1" applyAlignment="1">
      <alignment vertical="center"/>
    </xf>
    <xf numFmtId="0" fontId="9" fillId="0" borderId="0" xfId="0" applyFont="1" applyFill="1" applyBorder="1" applyAlignment="1">
      <alignment vertical="center"/>
    </xf>
    <xf numFmtId="0" fontId="11" fillId="0" borderId="5" xfId="0" applyFont="1" applyBorder="1" applyAlignment="1">
      <alignment horizontal="center" vertical="center"/>
    </xf>
    <xf numFmtId="3" fontId="7" fillId="0" borderId="5" xfId="0" applyNumberFormat="1" applyFont="1" applyBorder="1" applyAlignment="1">
      <alignment horizontal="right" vertical="center"/>
    </xf>
    <xf numFmtId="0" fontId="7" fillId="0" borderId="5" xfId="0" applyFont="1" applyBorder="1" applyAlignment="1">
      <alignment vertical="center"/>
    </xf>
    <xf numFmtId="0" fontId="11" fillId="0" borderId="4" xfId="0" applyFont="1" applyBorder="1" applyAlignment="1">
      <alignment horizontal="center" vertical="center"/>
    </xf>
    <xf numFmtId="3" fontId="7" fillId="0" borderId="4" xfId="0" applyNumberFormat="1" applyFont="1" applyBorder="1" applyAlignment="1">
      <alignment horizontal="right" vertical="center"/>
    </xf>
    <xf numFmtId="0" fontId="7" fillId="0" borderId="4" xfId="0" applyFont="1" applyBorder="1" applyAlignment="1">
      <alignment vertical="center"/>
    </xf>
    <xf numFmtId="3" fontId="7" fillId="0" borderId="1" xfId="0" applyNumberFormat="1" applyFont="1" applyBorder="1" applyAlignment="1">
      <alignment vertical="center"/>
    </xf>
    <xf numFmtId="0" fontId="11" fillId="0" borderId="0" xfId="0" applyFont="1" applyAlignment="1">
      <alignment horizontal="center" vertical="center"/>
    </xf>
    <xf numFmtId="0" fontId="14" fillId="0" borderId="6" xfId="0" applyFont="1" applyBorder="1" applyAlignment="1">
      <alignment horizontal="center" vertical="center"/>
    </xf>
    <xf numFmtId="0" fontId="7" fillId="0" borderId="6" xfId="0" applyFont="1" applyBorder="1" applyAlignment="1">
      <alignment horizontal="center" vertical="center"/>
    </xf>
    <xf numFmtId="10" fontId="7" fillId="0" borderId="1" xfId="2" applyNumberFormat="1" applyFont="1" applyBorder="1" applyAlignment="1">
      <alignment vertical="center"/>
    </xf>
    <xf numFmtId="0" fontId="13" fillId="0" borderId="0" xfId="0" applyFont="1" applyAlignment="1">
      <alignment horizontal="center" vertical="center"/>
    </xf>
    <xf numFmtId="0" fontId="15"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center" wrapText="1"/>
    </xf>
    <xf numFmtId="3" fontId="11"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1" xfId="0" applyFont="1" applyBorder="1" applyAlignment="1">
      <alignment horizontal="left" vertical="center"/>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3" fontId="16" fillId="0" borderId="1" xfId="0" applyNumberFormat="1" applyFont="1" applyBorder="1" applyAlignment="1">
      <alignment horizontal="justify" vertical="center" wrapText="1"/>
    </xf>
    <xf numFmtId="0" fontId="16" fillId="0" borderId="1" xfId="0" applyFont="1" applyBorder="1" applyAlignment="1">
      <alignment horizontal="justify" vertical="center" wrapText="1"/>
    </xf>
    <xf numFmtId="3" fontId="17" fillId="0" borderId="1" xfId="0" applyNumberFormat="1" applyFont="1" applyBorder="1" applyAlignment="1">
      <alignment horizontal="justify" vertical="center" wrapText="1"/>
    </xf>
    <xf numFmtId="0" fontId="17" fillId="0" borderId="0" xfId="0" applyFont="1" applyBorder="1" applyAlignment="1">
      <alignment horizontal="center" vertical="center" wrapText="1"/>
    </xf>
    <xf numFmtId="0" fontId="17" fillId="0" borderId="0" xfId="0" applyFont="1" applyBorder="1" applyAlignment="1">
      <alignment horizontal="justify" vertical="center" wrapText="1"/>
    </xf>
    <xf numFmtId="0" fontId="18" fillId="0" borderId="0" xfId="0" applyFont="1" applyAlignment="1">
      <alignment horizontal="justify" vertical="center"/>
    </xf>
    <xf numFmtId="0" fontId="0" fillId="0" borderId="0" xfId="0" applyAlignment="1">
      <alignment vertical="center"/>
    </xf>
    <xf numFmtId="0" fontId="1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applyBorder="1" applyAlignment="1">
      <alignment horizontal="left" vertical="center"/>
    </xf>
    <xf numFmtId="0" fontId="7" fillId="0" borderId="7" xfId="0" applyFont="1" applyBorder="1" applyAlignment="1">
      <alignment horizontal="left" vertical="center"/>
    </xf>
    <xf numFmtId="0" fontId="19" fillId="0" borderId="6" xfId="0" applyFont="1" applyBorder="1" applyAlignment="1">
      <alignment horizontal="left" vertical="center"/>
    </xf>
    <xf numFmtId="0" fontId="19" fillId="0" borderId="1" xfId="0" applyFont="1" applyBorder="1" applyAlignment="1">
      <alignment horizontal="center" vertical="center"/>
    </xf>
    <xf numFmtId="0" fontId="13" fillId="3" borderId="1" xfId="0" applyFont="1" applyFill="1" applyBorder="1" applyAlignment="1">
      <alignment horizontal="center" vertical="center"/>
    </xf>
    <xf numFmtId="0" fontId="7" fillId="3" borderId="0" xfId="0" applyFont="1" applyFill="1" applyAlignment="1">
      <alignment vertical="center"/>
    </xf>
    <xf numFmtId="0" fontId="7" fillId="3" borderId="0" xfId="0" applyFont="1" applyFill="1"/>
    <xf numFmtId="0" fontId="20" fillId="0" borderId="1" xfId="0" applyFont="1" applyBorder="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xf numFmtId="0" fontId="11"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0" borderId="1" xfId="0" applyFont="1" applyBorder="1" applyAlignment="1">
      <alignment horizontal="center" vertical="center" wrapText="1"/>
    </xf>
    <xf numFmtId="3" fontId="7" fillId="0" borderId="1" xfId="1" applyNumberFormat="1" applyFont="1" applyFill="1" applyBorder="1" applyAlignment="1">
      <alignment horizontal="center" vertical="center"/>
    </xf>
    <xf numFmtId="3" fontId="7" fillId="0" borderId="1" xfId="1" applyNumberFormat="1" applyFont="1" applyFill="1" applyBorder="1" applyAlignment="1">
      <alignment vertical="center"/>
    </xf>
    <xf numFmtId="0" fontId="9" fillId="0" borderId="0" xfId="0" applyFont="1" applyFill="1" applyAlignment="1">
      <alignment vertical="center"/>
    </xf>
    <xf numFmtId="0" fontId="13"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xf>
    <xf numFmtId="0" fontId="15" fillId="0" borderId="1"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3" fillId="0" borderId="1"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0" fillId="0" borderId="7" xfId="0" applyBorder="1" applyAlignment="1">
      <alignment vertical="center"/>
    </xf>
    <xf numFmtId="0" fontId="14" fillId="0" borderId="0" xfId="0" applyFont="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21" fillId="3" borderId="1" xfId="0" applyFont="1" applyFill="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2" fillId="0" borderId="4" xfId="0" applyFont="1" applyBorder="1" applyAlignment="1">
      <alignment horizontal="left" vertical="center"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22" fillId="0" borderId="0" xfId="0" applyFont="1" applyBorder="1" applyAlignment="1">
      <alignment horizontal="left" vertical="center" wrapText="1"/>
    </xf>
    <xf numFmtId="0" fontId="11" fillId="2" borderId="1" xfId="0" applyFont="1" applyFill="1" applyBorder="1" applyAlignment="1">
      <alignment horizontal="center" vertical="center"/>
    </xf>
    <xf numFmtId="0" fontId="7" fillId="0" borderId="1" xfId="0" applyFont="1" applyBorder="1" applyAlignment="1">
      <alignment horizontal="left" vertical="center"/>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1" fillId="2" borderId="4"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5" xfId="0" applyFont="1" applyBorder="1" applyAlignment="1">
      <alignment horizontal="left" vertical="center" wrapText="1"/>
    </xf>
    <xf numFmtId="0" fontId="11"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3" fillId="0" borderId="1" xfId="0" applyFont="1" applyBorder="1" applyAlignment="1">
      <alignment vertical="center" wrapText="1"/>
    </xf>
    <xf numFmtId="0" fontId="8" fillId="3" borderId="0" xfId="0" applyFont="1" applyFill="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24" fillId="0" borderId="6" xfId="0" applyFont="1" applyBorder="1" applyAlignment="1">
      <alignment horizontal="right" vertical="center" wrapText="1"/>
    </xf>
    <xf numFmtId="0" fontId="24" fillId="0" borderId="8" xfId="0" applyFont="1" applyBorder="1" applyAlignment="1">
      <alignment horizontal="right" vertical="center" wrapText="1"/>
    </xf>
    <xf numFmtId="0" fontId="11" fillId="0" borderId="0" xfId="0" applyFont="1" applyFill="1" applyAlignment="1">
      <alignment horizontal="left" vertical="center" wrapText="1"/>
    </xf>
    <xf numFmtId="0" fontId="7" fillId="0" borderId="1" xfId="0" applyFont="1" applyBorder="1" applyAlignment="1">
      <alignment horizontal="center" vertical="center"/>
    </xf>
    <xf numFmtId="0" fontId="25" fillId="0" borderId="7" xfId="0" applyFont="1" applyBorder="1" applyAlignment="1">
      <alignment horizontal="left" vertical="center" wrapText="1"/>
    </xf>
    <xf numFmtId="0" fontId="12" fillId="0" borderId="0" xfId="0" applyFont="1" applyAlignment="1">
      <alignment horizontal="center" vertical="center"/>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132789</xdr:colOff>
      <xdr:row>1</xdr:row>
      <xdr:rowOff>271743</xdr:rowOff>
    </xdr:from>
    <xdr:to>
      <xdr:col>2</xdr:col>
      <xdr:colOff>37539</xdr:colOff>
      <xdr:row>1</xdr:row>
      <xdr:rowOff>273331</xdr:rowOff>
    </xdr:to>
    <xdr:cxnSp macro="">
      <xdr:nvCxnSpPr>
        <xdr:cNvPr id="3" name="Straight Connector 2"/>
        <xdr:cNvCxnSpPr/>
      </xdr:nvCxnSpPr>
      <xdr:spPr>
        <a:xfrm>
          <a:off x="603436" y="484655"/>
          <a:ext cx="2224368"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132789</xdr:colOff>
      <xdr:row>1</xdr:row>
      <xdr:rowOff>271743</xdr:rowOff>
    </xdr:from>
    <xdr:to>
      <xdr:col>2</xdr:col>
      <xdr:colOff>37539</xdr:colOff>
      <xdr:row>1</xdr:row>
      <xdr:rowOff>273331</xdr:rowOff>
    </xdr:to>
    <xdr:cxnSp macro="">
      <xdr:nvCxnSpPr>
        <xdr:cNvPr id="4" name="Straight Connector 3"/>
        <xdr:cNvCxnSpPr/>
      </xdr:nvCxnSpPr>
      <xdr:spPr>
        <a:xfrm>
          <a:off x="599514" y="481293"/>
          <a:ext cx="221932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abSelected="1" topLeftCell="A157" zoomScale="85" zoomScaleNormal="85" workbookViewId="0">
      <selection activeCell="M76" sqref="M76"/>
    </sheetView>
  </sheetViews>
  <sheetFormatPr defaultColWidth="9" defaultRowHeight="15.75" x14ac:dyDescent="0.2"/>
  <cols>
    <col min="1" max="1" width="7" style="66" customWidth="1"/>
    <col min="2" max="2" width="34.7109375" style="67" customWidth="1"/>
    <col min="3" max="3" width="9" style="12"/>
    <col min="4" max="4" width="12.28515625" style="11" customWidth="1"/>
    <col min="5" max="6" width="12.7109375" style="12" customWidth="1"/>
    <col min="7" max="7" width="20.28515625" style="12" customWidth="1"/>
    <col min="8" max="8" width="16.85546875" style="12" customWidth="1"/>
    <col min="9" max="9" width="17.28515625" style="2" customWidth="1"/>
    <col min="10" max="16384" width="9" style="2"/>
  </cols>
  <sheetData>
    <row r="1" spans="1:9" ht="16.5" customHeight="1" x14ac:dyDescent="0.2">
      <c r="A1" s="146" t="s">
        <v>209</v>
      </c>
      <c r="B1" s="146"/>
      <c r="C1" s="146"/>
      <c r="D1" s="146"/>
      <c r="E1" s="146"/>
      <c r="F1" s="146"/>
      <c r="G1" s="146"/>
      <c r="H1" s="8"/>
      <c r="I1" s="3"/>
    </row>
    <row r="2" spans="1:9" ht="25.5" customHeight="1" x14ac:dyDescent="0.2">
      <c r="A2" s="146" t="s">
        <v>134</v>
      </c>
      <c r="B2" s="146"/>
      <c r="C2" s="146"/>
      <c r="D2" s="146"/>
      <c r="E2" s="146"/>
      <c r="F2" s="146"/>
      <c r="G2" s="146"/>
      <c r="H2" s="8"/>
    </row>
    <row r="3" spans="1:9" ht="18" customHeight="1" x14ac:dyDescent="0.2">
      <c r="A3" s="9"/>
      <c r="B3" s="10"/>
      <c r="C3" s="9"/>
      <c r="F3" s="9"/>
      <c r="G3" s="9"/>
      <c r="H3" s="9"/>
    </row>
    <row r="4" spans="1:9" ht="40.5" customHeight="1" x14ac:dyDescent="0.2">
      <c r="A4" s="149" t="s">
        <v>210</v>
      </c>
      <c r="B4" s="149"/>
      <c r="C4" s="149"/>
      <c r="D4" s="149"/>
      <c r="E4" s="149"/>
      <c r="F4" s="149"/>
      <c r="G4" s="149"/>
      <c r="H4" s="8"/>
    </row>
    <row r="5" spans="1:9" ht="22.5" customHeight="1" x14ac:dyDescent="0.2">
      <c r="A5" s="149" t="s">
        <v>135</v>
      </c>
      <c r="B5" s="149"/>
      <c r="C5" s="149"/>
      <c r="D5" s="149"/>
      <c r="E5" s="149"/>
      <c r="F5" s="149"/>
      <c r="G5" s="149"/>
      <c r="H5" s="8"/>
    </row>
    <row r="6" spans="1:9" ht="18" customHeight="1" x14ac:dyDescent="0.2">
      <c r="A6" s="9"/>
      <c r="B6" s="10"/>
      <c r="F6" s="9"/>
      <c r="G6" s="9"/>
      <c r="H6" s="9"/>
    </row>
    <row r="7" spans="1:9" ht="159.75" customHeight="1" x14ac:dyDescent="0.2">
      <c r="A7" s="147" t="s">
        <v>208</v>
      </c>
      <c r="B7" s="148"/>
      <c r="C7" s="148"/>
      <c r="D7" s="148"/>
      <c r="E7" s="148"/>
      <c r="F7" s="148"/>
      <c r="G7" s="148"/>
      <c r="H7" s="13"/>
      <c r="I7" s="1"/>
    </row>
    <row r="8" spans="1:9" ht="12.75" customHeight="1" x14ac:dyDescent="0.2">
      <c r="A8" s="14"/>
      <c r="B8" s="15"/>
      <c r="C8" s="15"/>
      <c r="D8" s="16"/>
      <c r="E8" s="15"/>
      <c r="F8" s="15"/>
      <c r="G8" s="15"/>
      <c r="H8" s="13"/>
      <c r="I8" s="1"/>
    </row>
    <row r="9" spans="1:9" ht="14.25" x14ac:dyDescent="0.2">
      <c r="A9" s="17" t="s">
        <v>42</v>
      </c>
      <c r="B9" s="140" t="s">
        <v>0</v>
      </c>
      <c r="C9" s="140"/>
      <c r="D9" s="140"/>
      <c r="E9" s="140"/>
      <c r="F9" s="140"/>
      <c r="G9" s="140"/>
    </row>
    <row r="10" spans="1:9" x14ac:dyDescent="0.2">
      <c r="A10" s="17"/>
      <c r="B10" s="87" t="s">
        <v>170</v>
      </c>
      <c r="C10" s="18"/>
      <c r="D10" s="19"/>
      <c r="E10" s="18"/>
      <c r="F10" s="18"/>
      <c r="G10" s="18"/>
    </row>
    <row r="11" spans="1:9" x14ac:dyDescent="0.2">
      <c r="A11" s="17"/>
      <c r="B11" s="18"/>
      <c r="C11" s="18"/>
      <c r="D11" s="19"/>
      <c r="E11" s="18"/>
      <c r="F11" s="18"/>
      <c r="G11" s="18"/>
    </row>
    <row r="12" spans="1:9" ht="33.75" customHeight="1" x14ac:dyDescent="0.2">
      <c r="A12" s="20" t="s">
        <v>33</v>
      </c>
      <c r="B12" s="133" t="s">
        <v>2</v>
      </c>
      <c r="C12" s="133"/>
      <c r="D12" s="21" t="s">
        <v>5</v>
      </c>
      <c r="E12" s="21" t="s">
        <v>179</v>
      </c>
      <c r="F12" s="21" t="s">
        <v>207</v>
      </c>
      <c r="G12" s="21" t="s">
        <v>3</v>
      </c>
    </row>
    <row r="13" spans="1:9" ht="35.25" customHeight="1" x14ac:dyDescent="0.2">
      <c r="A13" s="22">
        <v>1</v>
      </c>
      <c r="B13" s="150" t="s">
        <v>136</v>
      </c>
      <c r="C13" s="150"/>
      <c r="D13" s="24" t="s">
        <v>6</v>
      </c>
      <c r="E13" s="25"/>
      <c r="F13" s="25"/>
      <c r="G13" s="26"/>
      <c r="H13" s="23" t="e">
        <f>IF(OR(E13/SUM(#REF!)&lt;30,F13/SUM(#REF!)&lt;10), "Số liệu thiếu logic, đề nghị kiểm tra lại",IF(ABS(F13-E13)/E13&gt;10%, "Số liệu chênh lệch giữa hai năm lớn, đề nghị giải thích",""))</f>
        <v>#REF!</v>
      </c>
    </row>
    <row r="14" spans="1:9" ht="18" customHeight="1" x14ac:dyDescent="0.2">
      <c r="A14" s="22"/>
      <c r="B14" s="99" t="s">
        <v>180</v>
      </c>
      <c r="C14" s="98"/>
      <c r="D14" s="24"/>
      <c r="E14" s="25"/>
      <c r="F14" s="25"/>
      <c r="G14" s="26"/>
      <c r="H14" s="23"/>
    </row>
    <row r="15" spans="1:9" ht="18" customHeight="1" x14ac:dyDescent="0.2">
      <c r="A15" s="22"/>
      <c r="B15" s="152" t="s">
        <v>181</v>
      </c>
      <c r="C15" s="153"/>
      <c r="D15" s="100" t="s">
        <v>6</v>
      </c>
      <c r="E15" s="25"/>
      <c r="F15" s="25"/>
      <c r="G15" s="26"/>
      <c r="H15" s="23"/>
    </row>
    <row r="16" spans="1:9" ht="18" customHeight="1" x14ac:dyDescent="0.2">
      <c r="A16" s="22"/>
      <c r="B16" s="152" t="s">
        <v>182</v>
      </c>
      <c r="C16" s="153"/>
      <c r="D16" s="100" t="s">
        <v>6</v>
      </c>
      <c r="E16" s="25"/>
      <c r="F16" s="25"/>
      <c r="G16" s="26"/>
      <c r="H16" s="23"/>
    </row>
    <row r="17" spans="1:8" ht="35.25" customHeight="1" x14ac:dyDescent="0.2">
      <c r="A17" s="22">
        <v>2</v>
      </c>
      <c r="B17" s="127" t="s">
        <v>146</v>
      </c>
      <c r="C17" s="151"/>
      <c r="D17" s="24" t="s">
        <v>97</v>
      </c>
      <c r="E17" s="25"/>
      <c r="F17" s="25"/>
      <c r="G17" s="26"/>
      <c r="H17" s="23" t="e">
        <f>IF(ABS(F17-E17)/E17&gt;20%, "Số liệu chênh lệch giữa hai năm lớn, đề nghị giải thích","")</f>
        <v>#DIV/0!</v>
      </c>
    </row>
    <row r="18" spans="1:8" ht="35.25" customHeight="1" x14ac:dyDescent="0.2">
      <c r="A18" s="22">
        <v>3</v>
      </c>
      <c r="B18" s="127" t="s">
        <v>147</v>
      </c>
      <c r="C18" s="151"/>
      <c r="D18" s="24" t="s">
        <v>6</v>
      </c>
      <c r="E18" s="25"/>
      <c r="F18" s="25"/>
      <c r="G18" s="26"/>
      <c r="H18" s="23" t="e">
        <f>IF(ABS(F18-E18)/E18&gt;20%, "Số liệu chênh lệch giữa hai năm lớn, đề nghị giải thích","")</f>
        <v>#DIV/0!</v>
      </c>
    </row>
    <row r="19" spans="1:8" ht="34.5" customHeight="1" x14ac:dyDescent="0.2">
      <c r="A19" s="22">
        <v>4</v>
      </c>
      <c r="B19" s="127" t="s">
        <v>137</v>
      </c>
      <c r="C19" s="128"/>
      <c r="D19" s="27" t="s">
        <v>7</v>
      </c>
      <c r="E19" s="25"/>
      <c r="F19" s="25"/>
      <c r="G19" s="26"/>
      <c r="H19" s="23" t="e">
        <f>IF(ABS(F19-E19)/E19&gt;20%, "Số liệu chênh lệch giữa hai năm lớn, đề nghị giải thích","")</f>
        <v>#DIV/0!</v>
      </c>
    </row>
    <row r="20" spans="1:8" ht="14.25" customHeight="1" x14ac:dyDescent="0.2">
      <c r="A20" s="17"/>
      <c r="B20" s="18"/>
      <c r="C20" s="17"/>
      <c r="D20" s="28"/>
      <c r="E20" s="29"/>
      <c r="F20" s="29"/>
      <c r="G20" s="29"/>
    </row>
    <row r="21" spans="1:8" ht="14.25" x14ac:dyDescent="0.2">
      <c r="A21" s="17" t="s">
        <v>41</v>
      </c>
      <c r="B21" s="140" t="s">
        <v>4</v>
      </c>
      <c r="C21" s="140"/>
      <c r="D21" s="28"/>
      <c r="E21" s="29"/>
      <c r="F21" s="29"/>
      <c r="G21" s="29"/>
    </row>
    <row r="22" spans="1:8" ht="14.25" x14ac:dyDescent="0.2">
      <c r="A22" s="17"/>
      <c r="B22" s="18"/>
      <c r="C22" s="18"/>
      <c r="D22" s="28"/>
      <c r="E22" s="29"/>
      <c r="F22" s="29"/>
      <c r="G22" s="29"/>
    </row>
    <row r="23" spans="1:8" ht="28.5" x14ac:dyDescent="0.2">
      <c r="A23" s="20" t="s">
        <v>33</v>
      </c>
      <c r="B23" s="133" t="s">
        <v>2</v>
      </c>
      <c r="C23" s="133"/>
      <c r="D23" s="21" t="s">
        <v>5</v>
      </c>
      <c r="E23" s="21" t="s">
        <v>179</v>
      </c>
      <c r="F23" s="21" t="s">
        <v>207</v>
      </c>
      <c r="G23" s="21" t="s">
        <v>3</v>
      </c>
    </row>
    <row r="24" spans="1:8" ht="18.75" customHeight="1" x14ac:dyDescent="0.2">
      <c r="A24" s="30" t="s">
        <v>57</v>
      </c>
      <c r="B24" s="130" t="s">
        <v>138</v>
      </c>
      <c r="C24" s="131"/>
      <c r="D24" s="31"/>
      <c r="E24" s="31"/>
      <c r="F24" s="31"/>
      <c r="G24" s="32"/>
    </row>
    <row r="25" spans="1:8" ht="21" customHeight="1" x14ac:dyDescent="0.2">
      <c r="A25" s="33">
        <v>1</v>
      </c>
      <c r="B25" s="127" t="s">
        <v>98</v>
      </c>
      <c r="C25" s="128"/>
      <c r="D25" s="34" t="s">
        <v>102</v>
      </c>
      <c r="E25" s="35"/>
      <c r="F25" s="35"/>
      <c r="G25" s="36"/>
      <c r="H25" s="37" t="e">
        <f>IF(ABS(F25-E25)/E25&gt;20%,"Số liệu đột biến giữa hai năm, đề nghị giải thích","")</f>
        <v>#DIV/0!</v>
      </c>
    </row>
    <row r="26" spans="1:8" ht="29.25" customHeight="1" x14ac:dyDescent="0.2">
      <c r="A26" s="33">
        <v>2</v>
      </c>
      <c r="B26" s="127" t="s">
        <v>103</v>
      </c>
      <c r="C26" s="128"/>
      <c r="D26" s="34" t="s">
        <v>102</v>
      </c>
      <c r="E26" s="35"/>
      <c r="F26" s="35"/>
      <c r="G26" s="36"/>
      <c r="H26" s="37" t="e">
        <f>IF(ABS(F26-E26)/E26&gt;20%,"Số liệu đột biến giữa hai năm, đề nghị giải thích","")</f>
        <v>#DIV/0!</v>
      </c>
    </row>
    <row r="27" spans="1:8" ht="29.25" customHeight="1" x14ac:dyDescent="0.2">
      <c r="A27" s="30" t="s">
        <v>59</v>
      </c>
      <c r="B27" s="130" t="s">
        <v>104</v>
      </c>
      <c r="C27" s="131"/>
      <c r="D27" s="34"/>
      <c r="E27" s="35"/>
      <c r="F27" s="35"/>
      <c r="G27" s="36"/>
      <c r="H27" s="37"/>
    </row>
    <row r="28" spans="1:8" ht="34.5" customHeight="1" x14ac:dyDescent="0.2">
      <c r="A28" s="33">
        <v>1</v>
      </c>
      <c r="B28" s="127" t="s">
        <v>139</v>
      </c>
      <c r="C28" s="128"/>
      <c r="D28" s="27" t="s">
        <v>8</v>
      </c>
      <c r="E28" s="38"/>
      <c r="F28" s="38"/>
      <c r="G28" s="26"/>
      <c r="H28" s="37" t="e">
        <f>IF(OR(E28/E13&gt;1.3,F28/F13&gt;1.3),"Số lượng máy tính quá lớn so với tổng số cán bộ CCVC", IF(ABS(F28-E28)/E28&gt;15%,"Số liệu đột biến giữa hai năm, đề nghị giải thích",""))</f>
        <v>#DIV/0!</v>
      </c>
    </row>
    <row r="29" spans="1:8" ht="21" customHeight="1" x14ac:dyDescent="0.2">
      <c r="A29" s="86" t="s">
        <v>17</v>
      </c>
      <c r="B29" s="141" t="s">
        <v>14</v>
      </c>
      <c r="C29" s="142"/>
      <c r="D29" s="39" t="s">
        <v>8</v>
      </c>
      <c r="E29" s="40"/>
      <c r="F29" s="40"/>
      <c r="G29" s="26"/>
      <c r="H29" s="37" t="e">
        <f>IF(ABS(F29-E29)/E29&gt;20%,"Số liệu đột biến giữa hai năm, đề nghị giải thích","")</f>
        <v>#DIV/0!</v>
      </c>
    </row>
    <row r="30" spans="1:8" ht="21" customHeight="1" x14ac:dyDescent="0.2">
      <c r="A30" s="86" t="s">
        <v>18</v>
      </c>
      <c r="B30" s="141" t="s">
        <v>15</v>
      </c>
      <c r="C30" s="142"/>
      <c r="D30" s="39" t="s">
        <v>8</v>
      </c>
      <c r="E30" s="40"/>
      <c r="F30" s="40"/>
      <c r="G30" s="26"/>
      <c r="H30" s="37" t="e">
        <f t="shared" ref="H30:H37" si="0">IF(ABS(F30-E30)/E30&gt;20%,"Số liệu đột biến giữa hai năm, đề nghị giải thích","")</f>
        <v>#DIV/0!</v>
      </c>
    </row>
    <row r="31" spans="1:8" ht="21" customHeight="1" x14ac:dyDescent="0.2">
      <c r="A31" s="86" t="s">
        <v>19</v>
      </c>
      <c r="B31" s="141" t="s">
        <v>16</v>
      </c>
      <c r="C31" s="142"/>
      <c r="D31" s="39" t="s">
        <v>8</v>
      </c>
      <c r="E31" s="40"/>
      <c r="F31" s="40"/>
      <c r="G31" s="26"/>
      <c r="H31" s="37" t="e">
        <f t="shared" si="0"/>
        <v>#DIV/0!</v>
      </c>
    </row>
    <row r="32" spans="1:8" ht="21" customHeight="1" x14ac:dyDescent="0.2">
      <c r="A32" s="90">
        <v>2</v>
      </c>
      <c r="B32" s="89" t="s">
        <v>140</v>
      </c>
      <c r="C32" s="88"/>
      <c r="D32" s="86" t="s">
        <v>8</v>
      </c>
      <c r="E32" s="40"/>
      <c r="F32" s="40"/>
      <c r="G32" s="26"/>
      <c r="H32" s="37"/>
    </row>
    <row r="33" spans="1:12" ht="29.25" customHeight="1" x14ac:dyDescent="0.2">
      <c r="A33" s="27">
        <v>3</v>
      </c>
      <c r="B33" s="127" t="s">
        <v>178</v>
      </c>
      <c r="C33" s="128"/>
      <c r="D33" s="27" t="s">
        <v>9</v>
      </c>
      <c r="E33" s="40"/>
      <c r="F33" s="40"/>
      <c r="G33" s="26"/>
      <c r="H33" s="37" t="e">
        <f t="shared" si="0"/>
        <v>#DIV/0!</v>
      </c>
    </row>
    <row r="34" spans="1:12" ht="21" customHeight="1" x14ac:dyDescent="0.2">
      <c r="A34" s="86" t="s">
        <v>141</v>
      </c>
      <c r="B34" s="134" t="s">
        <v>10</v>
      </c>
      <c r="C34" s="134"/>
      <c r="D34" s="39" t="s">
        <v>9</v>
      </c>
      <c r="E34" s="40"/>
      <c r="F34" s="40"/>
      <c r="G34" s="26"/>
      <c r="H34" s="37" t="e">
        <f t="shared" si="0"/>
        <v>#DIV/0!</v>
      </c>
    </row>
    <row r="35" spans="1:12" ht="21" customHeight="1" x14ac:dyDescent="0.2">
      <c r="A35" s="86" t="s">
        <v>142</v>
      </c>
      <c r="B35" s="134" t="s">
        <v>11</v>
      </c>
      <c r="C35" s="134"/>
      <c r="D35" s="39" t="s">
        <v>9</v>
      </c>
      <c r="E35" s="40"/>
      <c r="F35" s="40"/>
      <c r="G35" s="26"/>
      <c r="H35" s="37" t="e">
        <f t="shared" si="0"/>
        <v>#DIV/0!</v>
      </c>
    </row>
    <row r="36" spans="1:12" ht="21" customHeight="1" x14ac:dyDescent="0.2">
      <c r="A36" s="86" t="s">
        <v>143</v>
      </c>
      <c r="B36" s="134" t="s">
        <v>12</v>
      </c>
      <c r="C36" s="134"/>
      <c r="D36" s="39" t="s">
        <v>9</v>
      </c>
      <c r="E36" s="40"/>
      <c r="F36" s="40"/>
      <c r="G36" s="26"/>
      <c r="H36" s="37" t="e">
        <f t="shared" si="0"/>
        <v>#DIV/0!</v>
      </c>
    </row>
    <row r="37" spans="1:12" ht="21" customHeight="1" x14ac:dyDescent="0.2">
      <c r="A37" s="86" t="s">
        <v>144</v>
      </c>
      <c r="B37" s="134" t="s">
        <v>13</v>
      </c>
      <c r="C37" s="134"/>
      <c r="D37" s="39" t="s">
        <v>9</v>
      </c>
      <c r="E37" s="40"/>
      <c r="F37" s="40"/>
      <c r="G37" s="26"/>
      <c r="H37" s="37" t="e">
        <f t="shared" si="0"/>
        <v>#DIV/0!</v>
      </c>
    </row>
    <row r="38" spans="1:12" s="97" customFormat="1" ht="30.75" customHeight="1" x14ac:dyDescent="0.2">
      <c r="A38" s="30">
        <v>4</v>
      </c>
      <c r="B38" s="143" t="s">
        <v>99</v>
      </c>
      <c r="C38" s="144"/>
      <c r="D38" s="30"/>
      <c r="E38" s="101" t="s">
        <v>100</v>
      </c>
      <c r="F38" s="102"/>
      <c r="G38" s="102" t="s">
        <v>101</v>
      </c>
      <c r="H38" s="103" t="str">
        <f>IF(OR(E38="",F38=""),"Đề nghị nhập số liệu","")</f>
        <v>Đề nghị nhập số liệu</v>
      </c>
    </row>
    <row r="39" spans="1:12" ht="33" customHeight="1" x14ac:dyDescent="0.2">
      <c r="A39" s="27">
        <v>5</v>
      </c>
      <c r="B39" s="127" t="s">
        <v>32</v>
      </c>
      <c r="C39" s="128"/>
      <c r="D39" s="39"/>
      <c r="E39" s="40"/>
      <c r="F39" s="40"/>
      <c r="G39" s="26"/>
    </row>
    <row r="40" spans="1:12" ht="35.25" customHeight="1" x14ac:dyDescent="0.2">
      <c r="A40" s="41" t="s">
        <v>75</v>
      </c>
      <c r="B40" s="145" t="s">
        <v>145</v>
      </c>
      <c r="C40" s="145"/>
      <c r="D40" s="39" t="s">
        <v>25</v>
      </c>
      <c r="E40" s="40"/>
      <c r="F40" s="40"/>
      <c r="G40" s="26"/>
      <c r="H40" s="37" t="e">
        <f>IF(OR(E40&gt;$E$28,F40&gt;$F$28), "Số liệu này không được vượt quá tổng số máy tính", IF(ABS(F40-E40)/E40&gt;20%,"Số liệu đột biến giữa hai năm, đề nghị giải thích",""))</f>
        <v>#DIV/0!</v>
      </c>
    </row>
    <row r="41" spans="1:12" ht="32.25" customHeight="1" x14ac:dyDescent="0.2">
      <c r="A41" s="41" t="s">
        <v>125</v>
      </c>
      <c r="B41" s="135" t="s">
        <v>171</v>
      </c>
      <c r="C41" s="136"/>
      <c r="D41" s="39"/>
      <c r="E41" s="40"/>
      <c r="F41" s="40"/>
      <c r="G41" s="26"/>
    </row>
    <row r="42" spans="1:12" ht="24" customHeight="1" x14ac:dyDescent="0.2">
      <c r="A42" s="39" t="s">
        <v>46</v>
      </c>
      <c r="B42" s="107" t="s">
        <v>27</v>
      </c>
      <c r="C42" s="107"/>
      <c r="D42" s="39"/>
      <c r="E42" s="43"/>
      <c r="F42" s="43"/>
      <c r="G42" s="26"/>
      <c r="H42" s="37"/>
      <c r="I42" s="6"/>
      <c r="J42" s="6"/>
      <c r="K42" s="6"/>
      <c r="L42" s="6"/>
    </row>
    <row r="43" spans="1:12" ht="24" customHeight="1" x14ac:dyDescent="0.2">
      <c r="A43" s="39" t="s">
        <v>46</v>
      </c>
      <c r="B43" s="107" t="s">
        <v>28</v>
      </c>
      <c r="C43" s="107"/>
      <c r="D43" s="39"/>
      <c r="E43" s="43"/>
      <c r="F43" s="43"/>
      <c r="G43" s="26"/>
      <c r="H43" s="37"/>
      <c r="I43" s="6"/>
      <c r="J43" s="6"/>
      <c r="K43" s="6"/>
      <c r="L43" s="6"/>
    </row>
    <row r="44" spans="1:12" ht="24" customHeight="1" x14ac:dyDescent="0.2">
      <c r="A44" s="39" t="s">
        <v>46</v>
      </c>
      <c r="B44" s="107" t="s">
        <v>29</v>
      </c>
      <c r="C44" s="107"/>
      <c r="D44" s="39"/>
      <c r="E44" s="43"/>
      <c r="F44" s="43"/>
      <c r="G44" s="26"/>
      <c r="H44" s="37"/>
      <c r="I44" s="6"/>
      <c r="J44" s="6"/>
      <c r="K44" s="6"/>
      <c r="L44" s="6"/>
    </row>
    <row r="45" spans="1:12" ht="24" customHeight="1" x14ac:dyDescent="0.2">
      <c r="A45" s="39" t="s">
        <v>46</v>
      </c>
      <c r="B45" s="107" t="s">
        <v>30</v>
      </c>
      <c r="C45" s="107"/>
      <c r="D45" s="39"/>
      <c r="E45" s="43"/>
      <c r="F45" s="43"/>
      <c r="G45" s="26"/>
      <c r="H45" s="37"/>
      <c r="I45" s="6"/>
      <c r="J45" s="6"/>
      <c r="K45" s="6"/>
      <c r="L45" s="6"/>
    </row>
    <row r="46" spans="1:12" ht="24" customHeight="1" x14ac:dyDescent="0.2">
      <c r="A46" s="39" t="s">
        <v>46</v>
      </c>
      <c r="B46" s="107" t="s">
        <v>31</v>
      </c>
      <c r="C46" s="107"/>
      <c r="D46" s="39"/>
      <c r="E46" s="43"/>
      <c r="F46" s="43"/>
      <c r="G46" s="26"/>
      <c r="H46" s="37"/>
      <c r="I46" s="6"/>
      <c r="J46" s="6"/>
      <c r="K46" s="6"/>
      <c r="L46" s="6"/>
    </row>
    <row r="47" spans="1:12" ht="33" customHeight="1" x14ac:dyDescent="0.2">
      <c r="A47" s="41" t="s">
        <v>82</v>
      </c>
      <c r="B47" s="135" t="s">
        <v>177</v>
      </c>
      <c r="C47" s="136"/>
      <c r="D47" s="39"/>
      <c r="E47" s="43"/>
      <c r="F47" s="43"/>
      <c r="G47" s="26"/>
    </row>
    <row r="48" spans="1:12" ht="24" customHeight="1" x14ac:dyDescent="0.2">
      <c r="A48" s="39" t="s">
        <v>46</v>
      </c>
      <c r="B48" s="107" t="s">
        <v>34</v>
      </c>
      <c r="C48" s="107"/>
      <c r="D48" s="39"/>
      <c r="E48" s="43"/>
      <c r="F48" s="43"/>
      <c r="G48" s="26"/>
      <c r="H48" s="37" t="e">
        <f>IF(OR(E48&gt;#REF!,F48&gt;#REF!),"Số liệu này không được lớn hơn tổng số Sở, ban, ngành của tỉnh", IF(ABS(F48-E48)/E48&gt;20%,"Số liệu đột biến giữa hai năm, đề nghị giải thích",""))</f>
        <v>#REF!</v>
      </c>
      <c r="I48" s="6"/>
      <c r="J48" s="4"/>
      <c r="K48" s="4"/>
    </row>
    <row r="49" spans="1:9" ht="24" customHeight="1" x14ac:dyDescent="0.2">
      <c r="A49" s="39" t="s">
        <v>46</v>
      </c>
      <c r="B49" s="107" t="s">
        <v>35</v>
      </c>
      <c r="C49" s="107"/>
      <c r="D49" s="39"/>
      <c r="E49" s="43"/>
      <c r="F49" s="43"/>
      <c r="G49" s="26"/>
      <c r="H49" s="37" t="e">
        <f>IF(OR(E49&gt;#REF!,F49&gt;#REF!),"Số liệu này không được lớn hơn tổng số Sở, ban, ngành của tỉnh", IF(ABS(F49-E49)/E49&gt;20%,"Số liệu đột biến giữa hai năm, đề nghị giải thích",""))</f>
        <v>#REF!</v>
      </c>
      <c r="I49" s="6"/>
    </row>
    <row r="50" spans="1:9" ht="24" customHeight="1" x14ac:dyDescent="0.2">
      <c r="A50" s="39" t="s">
        <v>46</v>
      </c>
      <c r="B50" s="107" t="s">
        <v>36</v>
      </c>
      <c r="C50" s="107"/>
      <c r="D50" s="39"/>
      <c r="E50" s="43"/>
      <c r="F50" s="43"/>
      <c r="G50" s="26"/>
      <c r="H50" s="37" t="e">
        <f>IF(OR(E50&gt;#REF!,F50&gt;#REF!),"Số liệu này không được lớn hơn tổng số Sở, ban, ngành của tỉnh", IF(ABS(F50-E50)/E50&gt;20%,"Số liệu đột biến giữa hai năm, đề nghị giải thích",""))</f>
        <v>#REF!</v>
      </c>
      <c r="I50" s="6"/>
    </row>
    <row r="51" spans="1:9" ht="24" customHeight="1" x14ac:dyDescent="0.2">
      <c r="A51" s="39" t="s">
        <v>46</v>
      </c>
      <c r="B51" s="107" t="s">
        <v>37</v>
      </c>
      <c r="C51" s="107"/>
      <c r="D51" s="39"/>
      <c r="E51" s="43"/>
      <c r="F51" s="43"/>
      <c r="G51" s="26"/>
      <c r="H51" s="37" t="e">
        <f>IF(OR(E51&gt;#REF!,F51&gt;#REF!),"Số liệu này không được lớn hơn tổng số Sở, ban, ngành của tỉnh", IF(ABS(F51-E51)/E51&gt;20%,"Số liệu đột biến giữa hai năm, đề nghị giải thích",""))</f>
        <v>#REF!</v>
      </c>
      <c r="I51" s="6"/>
    </row>
    <row r="52" spans="1:9" ht="24" customHeight="1" x14ac:dyDescent="0.2">
      <c r="A52" s="39" t="s">
        <v>46</v>
      </c>
      <c r="B52" s="107" t="s">
        <v>38</v>
      </c>
      <c r="C52" s="107"/>
      <c r="D52" s="39"/>
      <c r="E52" s="43"/>
      <c r="F52" s="43"/>
      <c r="G52" s="26"/>
      <c r="H52" s="37" t="e">
        <f>IF(OR(E52&gt;#REF!,F52&gt;#REF!),"Số liệu này không được lớn hơn tổng số Sở, ban, ngành của tỉnh", IF(ABS(F52-E52)/E52&gt;20%,"Số liệu đột biến giữa hai năm, đề nghị giải thích",""))</f>
        <v>#REF!</v>
      </c>
      <c r="I52" s="6"/>
    </row>
    <row r="53" spans="1:9" ht="24" customHeight="1" x14ac:dyDescent="0.2">
      <c r="A53" s="39" t="s">
        <v>46</v>
      </c>
      <c r="B53" s="107" t="s">
        <v>31</v>
      </c>
      <c r="C53" s="107"/>
      <c r="D53" s="39"/>
      <c r="E53" s="43"/>
      <c r="F53" s="43"/>
      <c r="G53" s="26"/>
      <c r="H53" s="37"/>
      <c r="I53" s="6"/>
    </row>
    <row r="54" spans="1:9" ht="34.5" customHeight="1" x14ac:dyDescent="0.2">
      <c r="A54" s="27">
        <v>6</v>
      </c>
      <c r="B54" s="125" t="s">
        <v>149</v>
      </c>
      <c r="C54" s="125"/>
      <c r="D54" s="27" t="s">
        <v>39</v>
      </c>
      <c r="E54" s="25"/>
      <c r="F54" s="25"/>
      <c r="G54" s="26"/>
      <c r="H54" s="23" t="str">
        <f>IF(OR(E54="",F54=""),"Đề nghị nhập số liệu","")</f>
        <v>Đề nghị nhập số liệu</v>
      </c>
    </row>
    <row r="55" spans="1:9" ht="31.5" customHeight="1" x14ac:dyDescent="0.2">
      <c r="A55" s="27">
        <v>7</v>
      </c>
      <c r="B55" s="125" t="s">
        <v>148</v>
      </c>
      <c r="C55" s="125"/>
      <c r="D55" s="27" t="s">
        <v>39</v>
      </c>
      <c r="E55" s="25"/>
      <c r="F55" s="25"/>
      <c r="G55" s="26"/>
      <c r="H55" s="23" t="str">
        <f>IF(OR(E55="",F55=""),"Đề nghị nhập số liệu","")</f>
        <v>Đề nghị nhập số liệu</v>
      </c>
    </row>
    <row r="56" spans="1:9" ht="15" x14ac:dyDescent="0.2">
      <c r="A56" s="28"/>
      <c r="B56" s="112"/>
      <c r="C56" s="112"/>
      <c r="D56" s="28"/>
      <c r="E56" s="45"/>
      <c r="F56" s="45"/>
      <c r="G56" s="29"/>
    </row>
    <row r="57" spans="1:9" ht="14.25" x14ac:dyDescent="0.2">
      <c r="A57" s="17" t="s">
        <v>44</v>
      </c>
      <c r="B57" s="132" t="s">
        <v>40</v>
      </c>
      <c r="C57" s="132"/>
      <c r="D57" s="28"/>
      <c r="E57" s="45"/>
      <c r="F57" s="45"/>
      <c r="G57" s="29"/>
    </row>
    <row r="58" spans="1:9" ht="15" x14ac:dyDescent="0.2">
      <c r="A58" s="28"/>
      <c r="B58" s="112"/>
      <c r="C58" s="112"/>
      <c r="D58" s="28"/>
      <c r="E58" s="45"/>
      <c r="F58" s="45"/>
      <c r="G58" s="29"/>
    </row>
    <row r="59" spans="1:9" ht="28.5" x14ac:dyDescent="0.2">
      <c r="A59" s="46" t="s">
        <v>33</v>
      </c>
      <c r="B59" s="137" t="s">
        <v>2</v>
      </c>
      <c r="C59" s="137"/>
      <c r="D59" s="47" t="s">
        <v>5</v>
      </c>
      <c r="E59" s="21" t="s">
        <v>179</v>
      </c>
      <c r="F59" s="21" t="s">
        <v>207</v>
      </c>
      <c r="G59" s="47" t="s">
        <v>3</v>
      </c>
    </row>
    <row r="60" spans="1:9" s="7" customFormat="1" ht="19.5" customHeight="1" x14ac:dyDescent="0.2">
      <c r="A60" s="48"/>
      <c r="B60" s="130" t="s">
        <v>150</v>
      </c>
      <c r="C60" s="131"/>
      <c r="D60" s="31"/>
      <c r="E60" s="49"/>
      <c r="F60" s="49"/>
      <c r="G60" s="32"/>
      <c r="H60" s="44"/>
    </row>
    <row r="61" spans="1:9" s="7" customFormat="1" ht="32.25" customHeight="1" x14ac:dyDescent="0.2">
      <c r="A61" s="30">
        <v>1</v>
      </c>
      <c r="B61" s="138" t="s">
        <v>151</v>
      </c>
      <c r="C61" s="138"/>
      <c r="D61" s="30" t="s">
        <v>6</v>
      </c>
      <c r="E61" s="50"/>
      <c r="F61" s="50"/>
      <c r="G61" s="51"/>
      <c r="H61" s="52" t="e">
        <f>IF(OR(E61/E13 &gt; 13%,F61/F13&gt;13%),"Số liệu cán bộ chuyên trách CNTT quá cao so với tổng số cán bộ toàn tỉnh",IF(ABS(F61-E61)/E61&gt;10%,"Số liệu đột biết giữa hai năm, đề nghị giải thích",""))</f>
        <v>#DIV/0!</v>
      </c>
    </row>
    <row r="62" spans="1:9" ht="32.25" customHeight="1" x14ac:dyDescent="0.2">
      <c r="A62" s="30">
        <v>2</v>
      </c>
      <c r="B62" s="139" t="s">
        <v>152</v>
      </c>
      <c r="C62" s="139"/>
      <c r="D62" s="53" t="s">
        <v>6</v>
      </c>
      <c r="E62" s="54"/>
      <c r="F62" s="54"/>
      <c r="G62" s="55"/>
      <c r="H62" s="37" t="e">
        <f>IF(OR(E62&gt;$E$61,F62&gt;$F$61),"Số liệu này không được lớn hơn số cán bộ chuyên trách CNTT", IF((F62-E62)/E62&gt;20%,"Số liệu đột biến giữa hai năm, đề nghị giải thích",""))</f>
        <v>#DIV/0!</v>
      </c>
      <c r="I62" s="5"/>
    </row>
    <row r="63" spans="1:9" ht="32.25" customHeight="1" x14ac:dyDescent="0.2">
      <c r="A63" s="30">
        <v>3</v>
      </c>
      <c r="B63" s="125" t="s">
        <v>153</v>
      </c>
      <c r="C63" s="125"/>
      <c r="D63" s="27" t="s">
        <v>6</v>
      </c>
      <c r="E63" s="25"/>
      <c r="F63" s="25"/>
      <c r="G63" s="26"/>
      <c r="H63" s="37" t="e">
        <f>IF(OR(E63&gt;$E$61,F63&gt;$F$61),"Số liệu này không được lớn hơn số cán bộ chuyên trách CNTT", IF((F63-E63)/E63&gt;20%,"Số liệu đột biến giữa hai năm, đề nghị giải thích",""))</f>
        <v>#DIV/0!</v>
      </c>
      <c r="I63" s="5"/>
    </row>
    <row r="64" spans="1:9" ht="66.75" customHeight="1" x14ac:dyDescent="0.2">
      <c r="A64" s="30">
        <v>4</v>
      </c>
      <c r="B64" s="125" t="s">
        <v>154</v>
      </c>
      <c r="C64" s="125"/>
      <c r="D64" s="27" t="s">
        <v>6</v>
      </c>
      <c r="E64" s="25"/>
      <c r="F64" s="25"/>
      <c r="G64" s="26"/>
      <c r="H64" s="37" t="e">
        <f>IF(OR(E64/$E$13&gt;1.1,F64/$F$13&gt;1.1),"Số liệu này quá cao so với tổng số cán bộ", IF(ABS(F64-E64)/E64&gt;20%,"Số liệu đột biến giữa hai năm, đề nghị giải thích",""))</f>
        <v>#DIV/0!</v>
      </c>
    </row>
    <row r="65" spans="1:8" ht="32.25" customHeight="1" x14ac:dyDescent="0.2">
      <c r="A65" s="30">
        <v>5</v>
      </c>
      <c r="B65" s="129" t="s">
        <v>155</v>
      </c>
      <c r="C65" s="129"/>
      <c r="D65" s="56" t="s">
        <v>6</v>
      </c>
      <c r="E65" s="57"/>
      <c r="F65" s="57"/>
      <c r="G65" s="58"/>
      <c r="H65" s="37" t="e">
        <f>IF(OR(E65/$E$13&gt;1.1,F65/$F$13&gt;1.1),"Số liệu này quá cao so với tổng số cán bộ", IF(ABS(F65-E65)/E65&gt;20%,"Số liệu đột biến giữa hai năm, đề nghị giải thích",""))</f>
        <v>#DIV/0!</v>
      </c>
    </row>
    <row r="66" spans="1:8" ht="32.25" customHeight="1" x14ac:dyDescent="0.2">
      <c r="A66" s="30">
        <v>6</v>
      </c>
      <c r="B66" s="125" t="s">
        <v>156</v>
      </c>
      <c r="C66" s="125"/>
      <c r="D66" s="27" t="s">
        <v>39</v>
      </c>
      <c r="E66" s="25"/>
      <c r="F66" s="25"/>
      <c r="G66" s="26"/>
      <c r="H66" s="23" t="str">
        <f>IF(OR(E66="",F66=""),"Đề nghị nhập số liệu","")</f>
        <v>Đề nghị nhập số liệu</v>
      </c>
    </row>
    <row r="67" spans="1:8" ht="15" x14ac:dyDescent="0.2">
      <c r="A67" s="28"/>
      <c r="B67" s="112"/>
      <c r="C67" s="112"/>
      <c r="D67" s="28"/>
      <c r="E67" s="29"/>
      <c r="F67" s="29"/>
      <c r="G67" s="29"/>
    </row>
    <row r="68" spans="1:8" ht="14.25" x14ac:dyDescent="0.2">
      <c r="A68" s="17" t="s">
        <v>43</v>
      </c>
      <c r="B68" s="132" t="s">
        <v>45</v>
      </c>
      <c r="C68" s="132"/>
      <c r="D68" s="28"/>
      <c r="E68" s="29"/>
      <c r="F68" s="29"/>
      <c r="G68" s="29"/>
    </row>
    <row r="69" spans="1:8" ht="15" x14ac:dyDescent="0.2">
      <c r="A69" s="28"/>
      <c r="B69" s="112"/>
      <c r="C69" s="112"/>
      <c r="D69" s="28"/>
      <c r="E69" s="29"/>
      <c r="F69" s="29"/>
      <c r="G69" s="29"/>
    </row>
    <row r="70" spans="1:8" ht="28.5" x14ac:dyDescent="0.2">
      <c r="A70" s="20" t="s">
        <v>33</v>
      </c>
      <c r="B70" s="133" t="s">
        <v>2</v>
      </c>
      <c r="C70" s="133"/>
      <c r="D70" s="21" t="s">
        <v>5</v>
      </c>
      <c r="E70" s="21" t="s">
        <v>179</v>
      </c>
      <c r="F70" s="21" t="s">
        <v>207</v>
      </c>
      <c r="G70" s="21" t="s">
        <v>3</v>
      </c>
    </row>
    <row r="71" spans="1:8" ht="52.5" customHeight="1" x14ac:dyDescent="0.2">
      <c r="A71" s="27">
        <v>1</v>
      </c>
      <c r="B71" s="125" t="s">
        <v>213</v>
      </c>
      <c r="C71" s="125"/>
      <c r="D71" s="39" t="s">
        <v>6</v>
      </c>
      <c r="E71" s="59"/>
      <c r="F71" s="59"/>
      <c r="G71" s="26"/>
      <c r="H71" s="37" t="e">
        <f>IF(OR(E71/$E$13&gt;1,F71/$F$13&gt;1),"Số liệu này không được vượt quá tổng số cán bộ CCVC", IF(ABS(F71-E71)&gt;20%,"Số liệu đột biến giữa hai năm, đề nghị giải thích",""))</f>
        <v>#DIV/0!</v>
      </c>
    </row>
    <row r="72" spans="1:8" ht="36.75" customHeight="1" x14ac:dyDescent="0.2">
      <c r="A72" s="27">
        <v>2</v>
      </c>
      <c r="B72" s="125" t="s">
        <v>157</v>
      </c>
      <c r="C72" s="125"/>
      <c r="D72" s="39" t="s">
        <v>6</v>
      </c>
      <c r="E72" s="59"/>
      <c r="F72" s="59"/>
      <c r="G72" s="26"/>
      <c r="H72" s="37" t="e">
        <f>IF(OR(E72/$E$13&gt;1,F72/$F$13&gt;1),"Số liệu này không được vượt quá tổng số cán bộ CCVC", IF(ABS(F72-E72)&gt;20%,"Số liệu đột biến giữa hai năm, đề nghị giải thích",""))</f>
        <v>#DIV/0!</v>
      </c>
    </row>
    <row r="73" spans="1:8" ht="45.75" customHeight="1" x14ac:dyDescent="0.2">
      <c r="A73" s="27">
        <v>3</v>
      </c>
      <c r="B73" s="113" t="s">
        <v>172</v>
      </c>
      <c r="C73" s="114"/>
      <c r="D73" s="39"/>
      <c r="E73" s="26"/>
      <c r="F73" s="26"/>
      <c r="G73" s="26"/>
    </row>
    <row r="74" spans="1:8" ht="36.75" customHeight="1" x14ac:dyDescent="0.2">
      <c r="A74" s="39" t="s">
        <v>46</v>
      </c>
      <c r="B74" s="107" t="s">
        <v>47</v>
      </c>
      <c r="C74" s="107"/>
      <c r="D74" s="39"/>
      <c r="E74" s="59"/>
      <c r="F74" s="59"/>
      <c r="G74" s="26"/>
      <c r="H74" s="37" t="e">
        <f>IF(OR(E74&gt;#REF!,F74&gt;#REF!),"Số liệu này không được lớn hơn tổng số sở, ban, ngành của tỉnh", IF(ABS(F74-E74)/E74&gt;20%,"Số liệu đột biến giữa hai năm, đề nghị giải thích",""))</f>
        <v>#REF!</v>
      </c>
    </row>
    <row r="75" spans="1:8" ht="28.5" customHeight="1" x14ac:dyDescent="0.2">
      <c r="A75" s="39" t="s">
        <v>46</v>
      </c>
      <c r="B75" s="107" t="s">
        <v>48</v>
      </c>
      <c r="C75" s="107"/>
      <c r="D75" s="39"/>
      <c r="E75" s="59"/>
      <c r="F75" s="59"/>
      <c r="G75" s="26"/>
      <c r="H75" s="37" t="e">
        <f>IF(OR(E75&gt;#REF!,F75&gt;#REF!),"Số liệu này không được lớn hơn tổng số sở, ban, ngành của tỉnh", IF(ABS(F75-E75)/E75&gt;20%,"Số liệu đột biến giữa hai năm, đề nghị giải thích",""))</f>
        <v>#REF!</v>
      </c>
    </row>
    <row r="76" spans="1:8" ht="28.5" customHeight="1" x14ac:dyDescent="0.2">
      <c r="A76" s="39" t="s">
        <v>46</v>
      </c>
      <c r="B76" s="107" t="s">
        <v>49</v>
      </c>
      <c r="C76" s="107"/>
      <c r="D76" s="39"/>
      <c r="E76" s="59"/>
      <c r="F76" s="59"/>
      <c r="G76" s="26"/>
      <c r="H76" s="37" t="e">
        <f>IF(OR(E76&gt;#REF!,F76&gt;#REF!),"Số liệu này không được lớn hơn tổng số sở, ban, ngành của tỉnh", IF(ABS(F76-E76)/E76&gt;20%,"Số liệu đột biến giữa hai năm, đề nghị giải thích",""))</f>
        <v>#REF!</v>
      </c>
    </row>
    <row r="77" spans="1:8" ht="28.5" customHeight="1" x14ac:dyDescent="0.2">
      <c r="A77" s="39" t="s">
        <v>46</v>
      </c>
      <c r="B77" s="107" t="s">
        <v>105</v>
      </c>
      <c r="C77" s="107"/>
      <c r="D77" s="39"/>
      <c r="E77" s="59"/>
      <c r="F77" s="59"/>
      <c r="G77" s="26"/>
      <c r="H77" s="37" t="e">
        <f>IF(OR(E77&gt;#REF!,F77&gt;#REF!),"Số liệu này không được lớn hơn tổng số sở, ban, ngành của tỉnh", IF(ABS(F77-E77)/E77&gt;20%,"Số liệu đột biến giữa hai năm, đề nghị giải thích",""))</f>
        <v>#REF!</v>
      </c>
    </row>
    <row r="78" spans="1:8" ht="28.5" customHeight="1" x14ac:dyDescent="0.2">
      <c r="A78" s="39" t="s">
        <v>46</v>
      </c>
      <c r="B78" s="107" t="s">
        <v>106</v>
      </c>
      <c r="C78" s="107"/>
      <c r="D78" s="39"/>
      <c r="E78" s="59"/>
      <c r="F78" s="59"/>
      <c r="G78" s="26"/>
      <c r="H78" s="37" t="e">
        <f>IF(OR(E78&gt;#REF!,F78&gt;#REF!),"Số liệu này không được lớn hơn tổng số sở, ban, ngành của tỉnh", IF(ABS(F78-E78)/E78&gt;20%,"Số liệu đột biến giữa hai năm, đề nghị giải thích",""))</f>
        <v>#REF!</v>
      </c>
    </row>
    <row r="79" spans="1:8" ht="28.5" customHeight="1" x14ac:dyDescent="0.2">
      <c r="A79" s="39" t="s">
        <v>46</v>
      </c>
      <c r="B79" s="107" t="s">
        <v>50</v>
      </c>
      <c r="C79" s="107"/>
      <c r="D79" s="39"/>
      <c r="E79" s="59"/>
      <c r="F79" s="59"/>
      <c r="G79" s="26"/>
      <c r="H79" s="37" t="e">
        <f>IF(OR(E79&gt;#REF!,F79&gt;#REF!),"Số liệu này không được lớn hơn tổng số sở, ban, ngành của tỉnh", IF(ABS(F79-E79)/E79&gt;20%,"Số liệu đột biến giữa hai năm, đề nghị giải thích",""))</f>
        <v>#REF!</v>
      </c>
    </row>
    <row r="80" spans="1:8" ht="28.5" customHeight="1" x14ac:dyDescent="0.2">
      <c r="A80" s="39" t="s">
        <v>46</v>
      </c>
      <c r="B80" s="107" t="s">
        <v>51</v>
      </c>
      <c r="C80" s="107"/>
      <c r="D80" s="39"/>
      <c r="E80" s="59"/>
      <c r="F80" s="59"/>
      <c r="G80" s="26"/>
      <c r="H80" s="37"/>
    </row>
    <row r="81" spans="1:8" ht="21.75" customHeight="1" x14ac:dyDescent="0.2">
      <c r="A81" s="60">
        <v>4</v>
      </c>
      <c r="B81" s="113" t="s">
        <v>161</v>
      </c>
      <c r="C81" s="114"/>
      <c r="D81" s="114"/>
      <c r="E81" s="114"/>
      <c r="F81" s="114"/>
      <c r="G81" s="115"/>
    </row>
    <row r="82" spans="1:8" ht="39.75" customHeight="1" x14ac:dyDescent="0.2">
      <c r="A82" s="27">
        <v>5</v>
      </c>
      <c r="B82" s="113" t="s">
        <v>158</v>
      </c>
      <c r="C82" s="116"/>
      <c r="D82" s="39"/>
      <c r="E82" s="26"/>
      <c r="F82" s="26"/>
      <c r="G82" s="26"/>
    </row>
    <row r="83" spans="1:8" ht="37.5" customHeight="1" x14ac:dyDescent="0.2">
      <c r="A83" s="41" t="s">
        <v>75</v>
      </c>
      <c r="B83" s="108" t="s">
        <v>173</v>
      </c>
      <c r="C83" s="109"/>
      <c r="D83" s="39"/>
      <c r="E83" s="26"/>
      <c r="F83" s="26"/>
      <c r="G83" s="26"/>
    </row>
    <row r="84" spans="1:8" ht="28.5" customHeight="1" x14ac:dyDescent="0.2">
      <c r="A84" s="61" t="s">
        <v>174</v>
      </c>
      <c r="B84" s="110" t="s">
        <v>63</v>
      </c>
      <c r="C84" s="110"/>
      <c r="D84" s="39"/>
      <c r="E84" s="26"/>
      <c r="F84" s="26"/>
      <c r="G84" s="26"/>
    </row>
    <row r="85" spans="1:8" ht="28.5" customHeight="1" x14ac:dyDescent="0.2">
      <c r="A85" s="39" t="s">
        <v>46</v>
      </c>
      <c r="B85" s="111" t="s">
        <v>64</v>
      </c>
      <c r="C85" s="112"/>
      <c r="D85" s="39"/>
      <c r="E85" s="59"/>
      <c r="F85" s="59"/>
      <c r="G85" s="26"/>
      <c r="H85" s="37" t="e">
        <f>IF(OR(E85&gt;#REF!,F85&gt;#REF!),"Số liệu này không được lớn hơn tổng số sở, ban, ngành của tỉnh", IF(ABS(F85-E85)/E85&gt;20%,"Số liệu đột biến giữa hai năm, đề nghị giải thích",""))</f>
        <v>#REF!</v>
      </c>
    </row>
    <row r="86" spans="1:8" ht="28.5" customHeight="1" x14ac:dyDescent="0.2">
      <c r="A86" s="62" t="s">
        <v>46</v>
      </c>
      <c r="B86" s="107" t="s">
        <v>65</v>
      </c>
      <c r="C86" s="107"/>
      <c r="D86" s="39"/>
      <c r="E86" s="59"/>
      <c r="F86" s="59"/>
      <c r="G86" s="26"/>
      <c r="H86" s="37" t="e">
        <f>IF(OR(E86&gt;#REF!,F86&gt;#REF!),"Số liệu này không được lớn hơn tổng số sở, ban, ngành của tỉnh", IF(ABS(F86-E86)/E86&gt;20%,"Số liệu đột biến giữa hai năm, đề nghị giải thích",""))</f>
        <v>#REF!</v>
      </c>
    </row>
    <row r="87" spans="1:8" ht="28.5" customHeight="1" x14ac:dyDescent="0.2">
      <c r="A87" s="62" t="s">
        <v>46</v>
      </c>
      <c r="B87" s="107" t="s">
        <v>66</v>
      </c>
      <c r="C87" s="107"/>
      <c r="D87" s="39"/>
      <c r="E87" s="59"/>
      <c r="F87" s="59"/>
      <c r="G87" s="26"/>
      <c r="H87" s="37" t="e">
        <f>IF(OR(E87&gt;#REF!,F87&gt;#REF!),"Số liệu này không được lớn hơn tổng số sở, ban, ngành của tỉnh", IF(ABS(F87-E87)/E87&gt;20%,"Số liệu đột biến giữa hai năm, đề nghị giải thích",""))</f>
        <v>#REF!</v>
      </c>
    </row>
    <row r="88" spans="1:8" ht="28.5" customHeight="1" x14ac:dyDescent="0.2">
      <c r="A88" s="62" t="s">
        <v>46</v>
      </c>
      <c r="B88" s="107" t="s">
        <v>67</v>
      </c>
      <c r="C88" s="107"/>
      <c r="D88" s="39"/>
      <c r="E88" s="59"/>
      <c r="F88" s="59"/>
      <c r="G88" s="26"/>
      <c r="H88" s="37" t="e">
        <f>IF(OR(E88&gt;#REF!,F88&gt;#REF!),"Số liệu này không được lớn hơn tổng số sở, ban, ngành của tỉnh", IF(ABS(F88-E88)/E88&gt;20%,"Số liệu đột biến giữa hai năm, đề nghị giải thích",""))</f>
        <v>#REF!</v>
      </c>
    </row>
    <row r="89" spans="1:8" ht="33" customHeight="1" x14ac:dyDescent="0.2">
      <c r="A89" s="62" t="s">
        <v>46</v>
      </c>
      <c r="B89" s="107" t="s">
        <v>68</v>
      </c>
      <c r="C89" s="107"/>
      <c r="D89" s="39"/>
      <c r="E89" s="59"/>
      <c r="F89" s="59"/>
      <c r="G89" s="26"/>
      <c r="H89" s="37" t="e">
        <f>IF(OR(E89&gt;#REF!,F89&gt;#REF!),"Số liệu này không được lớn hơn tổng số sở, ban, ngành của tỉnh", IF(ABS(F89-E89)/E89&gt;20%,"Số liệu đột biến giữa hai năm, đề nghị giải thích",""))</f>
        <v>#REF!</v>
      </c>
    </row>
    <row r="90" spans="1:8" ht="28.5" customHeight="1" x14ac:dyDescent="0.2">
      <c r="A90" s="62" t="s">
        <v>46</v>
      </c>
      <c r="B90" s="107" t="s">
        <v>69</v>
      </c>
      <c r="C90" s="107"/>
      <c r="D90" s="39"/>
      <c r="E90" s="59"/>
      <c r="F90" s="59"/>
      <c r="G90" s="26"/>
      <c r="H90" s="37"/>
    </row>
    <row r="91" spans="1:8" ht="28.5" customHeight="1" x14ac:dyDescent="0.2">
      <c r="A91" s="42" t="s">
        <v>175</v>
      </c>
      <c r="B91" s="110" t="s">
        <v>70</v>
      </c>
      <c r="C91" s="110"/>
      <c r="D91" s="39"/>
      <c r="E91" s="26"/>
      <c r="F91" s="26"/>
      <c r="G91" s="26"/>
    </row>
    <row r="92" spans="1:8" ht="28.5" customHeight="1" x14ac:dyDescent="0.2">
      <c r="A92" s="39" t="s">
        <v>46</v>
      </c>
      <c r="B92" s="107" t="s">
        <v>71</v>
      </c>
      <c r="C92" s="107"/>
      <c r="D92" s="39"/>
      <c r="E92" s="59"/>
      <c r="F92" s="59"/>
      <c r="G92" s="26"/>
      <c r="H92" s="37" t="e">
        <f>IF(OR(E92&gt;#REF!,F92&gt;#REF!),"Số liệu này không được lớn hơn tổng số sở, ban, ngành của tỉnh", IF(ABS(F92-E92)/E92&gt;20%,"Số liệu đột biến giữa hai năm, đề nghị giải thích",""))</f>
        <v>#REF!</v>
      </c>
    </row>
    <row r="93" spans="1:8" ht="28.5" customHeight="1" x14ac:dyDescent="0.2">
      <c r="A93" s="39" t="s">
        <v>46</v>
      </c>
      <c r="B93" s="107" t="s">
        <v>72</v>
      </c>
      <c r="C93" s="107"/>
      <c r="D93" s="39"/>
      <c r="E93" s="59"/>
      <c r="F93" s="59"/>
      <c r="G93" s="26"/>
      <c r="H93" s="37" t="e">
        <f>IF(OR(E93&gt;#REF!,F93&gt;#REF!),"Số liệu này không được lớn hơn tổng số sở, ban, ngành của tỉnh", IF(ABS(F93-E93)/E93&gt;20%,"Số liệu đột biến giữa hai năm, đề nghị giải thích",""))</f>
        <v>#REF!</v>
      </c>
    </row>
    <row r="94" spans="1:8" ht="34.5" customHeight="1" x14ac:dyDescent="0.2">
      <c r="A94" s="39" t="s">
        <v>46</v>
      </c>
      <c r="B94" s="107" t="s">
        <v>73</v>
      </c>
      <c r="C94" s="107"/>
      <c r="D94" s="39"/>
      <c r="E94" s="59"/>
      <c r="F94" s="59"/>
      <c r="G94" s="26"/>
      <c r="H94" s="37" t="e">
        <f>IF(OR(E94&gt;#REF!,F94&gt;#REF!),"Số liệu này không được lớn hơn tổng số sở, ban, ngành của tỉnh", IF(ABS(F94-E94)/E94&gt;20%,"Số liệu đột biến giữa hai năm, đề nghị giải thích",""))</f>
        <v>#REF!</v>
      </c>
    </row>
    <row r="95" spans="1:8" ht="28.5" customHeight="1" x14ac:dyDescent="0.2">
      <c r="A95" s="27">
        <v>6</v>
      </c>
      <c r="B95" s="125" t="s">
        <v>74</v>
      </c>
      <c r="C95" s="125"/>
      <c r="D95" s="39"/>
      <c r="E95" s="26"/>
      <c r="F95" s="26"/>
      <c r="G95" s="26"/>
    </row>
    <row r="96" spans="1:8" ht="28.5" customHeight="1" x14ac:dyDescent="0.2">
      <c r="A96" s="41" t="s">
        <v>24</v>
      </c>
      <c r="B96" s="126" t="s">
        <v>159</v>
      </c>
      <c r="C96" s="126"/>
      <c r="D96" s="39"/>
      <c r="E96" s="26"/>
      <c r="F96" s="26"/>
      <c r="G96" s="26"/>
    </row>
    <row r="97" spans="1:8" ht="36" customHeight="1" x14ac:dyDescent="0.2">
      <c r="A97" s="39" t="s">
        <v>46</v>
      </c>
      <c r="B97" s="118" t="s">
        <v>76</v>
      </c>
      <c r="C97" s="119"/>
      <c r="D97" s="39" t="s">
        <v>89</v>
      </c>
      <c r="E97" s="63"/>
      <c r="F97" s="63"/>
      <c r="G97" s="26"/>
      <c r="H97" s="37" t="e">
        <f t="shared" ref="H97:H102" si="1">IF(OR(E97&gt;1,F97&gt;1),"Số liệu này không được vượt quá 100%", IF(ABS(F97-E97)/E97&gt;20%,"Số liệu đột biến giữa hai năm, đề nghị giải thích",""))</f>
        <v>#DIV/0!</v>
      </c>
    </row>
    <row r="98" spans="1:8" ht="36" customHeight="1" x14ac:dyDescent="0.2">
      <c r="A98" s="39" t="s">
        <v>46</v>
      </c>
      <c r="B98" s="118" t="s">
        <v>77</v>
      </c>
      <c r="C98" s="119"/>
      <c r="D98" s="39" t="s">
        <v>89</v>
      </c>
      <c r="E98" s="63"/>
      <c r="F98" s="63"/>
      <c r="G98" s="26"/>
      <c r="H98" s="37" t="e">
        <f t="shared" si="1"/>
        <v>#DIV/0!</v>
      </c>
    </row>
    <row r="99" spans="1:8" ht="36" customHeight="1" x14ac:dyDescent="0.2">
      <c r="A99" s="39" t="s">
        <v>46</v>
      </c>
      <c r="B99" s="118" t="s">
        <v>81</v>
      </c>
      <c r="C99" s="119"/>
      <c r="D99" s="39" t="s">
        <v>89</v>
      </c>
      <c r="E99" s="63"/>
      <c r="F99" s="63"/>
      <c r="G99" s="26"/>
      <c r="H99" s="37" t="e">
        <f t="shared" si="1"/>
        <v>#DIV/0!</v>
      </c>
    </row>
    <row r="100" spans="1:8" ht="36.75" customHeight="1" x14ac:dyDescent="0.2">
      <c r="A100" s="39" t="s">
        <v>46</v>
      </c>
      <c r="B100" s="118" t="s">
        <v>78</v>
      </c>
      <c r="C100" s="119"/>
      <c r="D100" s="39" t="s">
        <v>89</v>
      </c>
      <c r="E100" s="63"/>
      <c r="F100" s="63"/>
      <c r="G100" s="26"/>
      <c r="H100" s="37" t="e">
        <f t="shared" si="1"/>
        <v>#DIV/0!</v>
      </c>
    </row>
    <row r="101" spans="1:8" ht="28.5" customHeight="1" x14ac:dyDescent="0.2">
      <c r="A101" s="39" t="s">
        <v>46</v>
      </c>
      <c r="B101" s="118" t="s">
        <v>79</v>
      </c>
      <c r="C101" s="119"/>
      <c r="D101" s="39" t="s">
        <v>89</v>
      </c>
      <c r="E101" s="63"/>
      <c r="F101" s="63"/>
      <c r="G101" s="26"/>
      <c r="H101" s="37" t="e">
        <f t="shared" si="1"/>
        <v>#DIV/0!</v>
      </c>
    </row>
    <row r="102" spans="1:8" ht="28.5" customHeight="1" x14ac:dyDescent="0.2">
      <c r="A102" s="39" t="s">
        <v>46</v>
      </c>
      <c r="B102" s="118" t="s">
        <v>80</v>
      </c>
      <c r="C102" s="119"/>
      <c r="D102" s="39" t="s">
        <v>89</v>
      </c>
      <c r="E102" s="63"/>
      <c r="F102" s="63"/>
      <c r="G102" s="26"/>
      <c r="H102" s="37" t="e">
        <f t="shared" si="1"/>
        <v>#DIV/0!</v>
      </c>
    </row>
    <row r="103" spans="1:8" ht="34.5" customHeight="1" x14ac:dyDescent="0.2">
      <c r="A103" s="94" t="s">
        <v>26</v>
      </c>
      <c r="B103" s="126" t="s">
        <v>160</v>
      </c>
      <c r="C103" s="126"/>
      <c r="D103" s="41" t="s">
        <v>6</v>
      </c>
      <c r="E103" s="63"/>
      <c r="F103" s="63"/>
      <c r="G103" s="26"/>
      <c r="H103" s="44"/>
    </row>
    <row r="104" spans="1:8" s="93" customFormat="1" ht="47.25" customHeight="1" x14ac:dyDescent="0.2">
      <c r="A104" s="91" t="s">
        <v>126</v>
      </c>
      <c r="B104" s="120" t="s">
        <v>165</v>
      </c>
      <c r="C104" s="120"/>
      <c r="D104" s="120"/>
      <c r="E104" s="120"/>
      <c r="F104" s="120"/>
      <c r="G104" s="120"/>
      <c r="H104" s="92"/>
    </row>
    <row r="105" spans="1:8" s="93" customFormat="1" ht="38.25" customHeight="1" x14ac:dyDescent="0.2">
      <c r="A105" s="27">
        <v>7</v>
      </c>
      <c r="B105" s="114" t="s">
        <v>206</v>
      </c>
      <c r="C105" s="114"/>
      <c r="D105" s="28"/>
      <c r="E105" s="29"/>
      <c r="F105" s="29"/>
      <c r="G105" s="106"/>
      <c r="H105" s="92"/>
    </row>
    <row r="106" spans="1:8" s="93" customFormat="1" ht="38.25" customHeight="1" x14ac:dyDescent="0.2">
      <c r="A106" s="41" t="s">
        <v>108</v>
      </c>
      <c r="B106" s="109" t="s">
        <v>184</v>
      </c>
      <c r="C106" s="109"/>
      <c r="D106" s="155"/>
      <c r="E106" s="155"/>
      <c r="F106" s="155"/>
      <c r="G106" s="155"/>
      <c r="H106" s="92"/>
    </row>
    <row r="107" spans="1:8" s="93" customFormat="1" ht="42" customHeight="1" x14ac:dyDescent="0.2">
      <c r="A107" s="41" t="s">
        <v>109</v>
      </c>
      <c r="B107" s="156" t="s">
        <v>185</v>
      </c>
      <c r="C107" s="156"/>
      <c r="D107" s="104" t="s">
        <v>183</v>
      </c>
      <c r="E107" s="105"/>
      <c r="F107" s="105"/>
      <c r="G107" s="105"/>
      <c r="H107" s="92"/>
    </row>
    <row r="108" spans="1:8" ht="31.5" customHeight="1" x14ac:dyDescent="0.2">
      <c r="A108" s="27">
        <v>8</v>
      </c>
      <c r="B108" s="113" t="s">
        <v>107</v>
      </c>
      <c r="C108" s="114"/>
      <c r="D108" s="27" t="s">
        <v>84</v>
      </c>
      <c r="E108" s="59"/>
      <c r="F108" s="59"/>
      <c r="G108" s="26"/>
    </row>
    <row r="109" spans="1:8" ht="24.75" customHeight="1" x14ac:dyDescent="0.2">
      <c r="A109" s="64" t="s">
        <v>186</v>
      </c>
      <c r="B109" s="108" t="s">
        <v>162</v>
      </c>
      <c r="C109" s="109"/>
      <c r="D109" s="39" t="s">
        <v>84</v>
      </c>
      <c r="E109" s="59"/>
      <c r="F109" s="59"/>
      <c r="G109" s="26"/>
      <c r="H109" s="37" t="e">
        <f>IF(ABS(F109-E109)/E109&gt;40%,"Số liệu đột biến giữa hai năm, đề nghị giải thích","")</f>
        <v>#DIV/0!</v>
      </c>
    </row>
    <row r="110" spans="1:8" ht="34.5" customHeight="1" x14ac:dyDescent="0.2">
      <c r="A110" s="41" t="s">
        <v>187</v>
      </c>
      <c r="B110" s="109" t="s">
        <v>163</v>
      </c>
      <c r="C110" s="109"/>
      <c r="D110" s="39" t="s">
        <v>84</v>
      </c>
      <c r="E110" s="59"/>
      <c r="F110" s="59"/>
      <c r="G110" s="26"/>
      <c r="H110" s="37" t="e">
        <f>IF(OR(SUM(E112:E115)/E110&lt;&gt;1,SUM(F112:F115)/F110&lt;&gt;1),"Tổng cộng dịch vụ các mức 1,2,3,4  phải bằng tổng số dịch vụ công trực tuyến",IF(ABS(F110-E110)/E110&gt;20%,"Số liệu đột biến giữa hai năm, đề nghị giải thích",""))</f>
        <v>#DIV/0!</v>
      </c>
    </row>
    <row r="111" spans="1:8" ht="28.5" customHeight="1" x14ac:dyDescent="0.2">
      <c r="A111" s="39"/>
      <c r="B111" s="65" t="s">
        <v>83</v>
      </c>
      <c r="C111" s="65"/>
      <c r="D111" s="28"/>
      <c r="E111" s="29"/>
      <c r="F111" s="59"/>
      <c r="G111" s="29"/>
    </row>
    <row r="112" spans="1:8" ht="28.5" customHeight="1" x14ac:dyDescent="0.2">
      <c r="A112" s="86" t="s">
        <v>188</v>
      </c>
      <c r="B112" s="119" t="s">
        <v>85</v>
      </c>
      <c r="C112" s="119"/>
      <c r="D112" s="39" t="s">
        <v>84</v>
      </c>
      <c r="E112" s="59"/>
      <c r="F112" s="59"/>
      <c r="G112" s="26"/>
      <c r="H112" s="37" t="e">
        <f>IF(ABS(F112-E112)/E112&gt;40%,"Số liệu đột biến giữa hai năm, đề nghị giải thích","")</f>
        <v>#DIV/0!</v>
      </c>
    </row>
    <row r="113" spans="1:8" ht="28.5" customHeight="1" x14ac:dyDescent="0.2">
      <c r="A113" s="86" t="s">
        <v>189</v>
      </c>
      <c r="B113" s="119" t="s">
        <v>86</v>
      </c>
      <c r="C113" s="119"/>
      <c r="D113" s="39" t="s">
        <v>84</v>
      </c>
      <c r="E113" s="59"/>
      <c r="F113" s="59"/>
      <c r="G113" s="26"/>
      <c r="H113" s="37" t="e">
        <f>IF(ABS(F113-E113)/E113&gt;20%,"Số liệu đột biến giữa hai năm, đề nghị giải thích","")</f>
        <v>#DIV/0!</v>
      </c>
    </row>
    <row r="114" spans="1:8" ht="28.5" customHeight="1" x14ac:dyDescent="0.2">
      <c r="A114" s="86" t="s">
        <v>190</v>
      </c>
      <c r="B114" s="119" t="s">
        <v>87</v>
      </c>
      <c r="C114" s="119"/>
      <c r="D114" s="39" t="s">
        <v>84</v>
      </c>
      <c r="E114" s="59"/>
      <c r="F114" s="59"/>
      <c r="G114" s="26"/>
      <c r="H114" s="37" t="e">
        <f>IF(ABS(F114-E114)/E114&gt;20%,"Số liệu đột biến giữa hai năm, đề nghị giải thích","")</f>
        <v>#DIV/0!</v>
      </c>
    </row>
    <row r="115" spans="1:8" ht="28.5" customHeight="1" x14ac:dyDescent="0.2">
      <c r="A115" s="86" t="s">
        <v>191</v>
      </c>
      <c r="B115" s="119" t="s">
        <v>88</v>
      </c>
      <c r="C115" s="119"/>
      <c r="D115" s="39" t="s">
        <v>84</v>
      </c>
      <c r="E115" s="59"/>
      <c r="F115" s="59"/>
      <c r="G115" s="26"/>
      <c r="H115" s="37" t="e">
        <f>IF(ABS(F115-E115)/E115&gt;20%,"Số liệu đột biến giữa hai năm, đề nghị giải thích","")</f>
        <v>#DIV/0!</v>
      </c>
    </row>
    <row r="116" spans="1:8" ht="33" customHeight="1" x14ac:dyDescent="0.2">
      <c r="A116" s="27">
        <v>9</v>
      </c>
      <c r="B116" s="127" t="s">
        <v>164</v>
      </c>
      <c r="C116" s="151"/>
      <c r="D116" s="27" t="s">
        <v>39</v>
      </c>
      <c r="E116" s="59"/>
      <c r="F116" s="59"/>
      <c r="G116" s="26"/>
      <c r="H116" s="23" t="str">
        <f>IF(OR(E116="",F116=""),"Đề nghị nhập số liệu","")</f>
        <v>Đề nghị nhập số liệu</v>
      </c>
    </row>
    <row r="117" spans="1:8" ht="14.25" x14ac:dyDescent="0.2">
      <c r="D117" s="66"/>
    </row>
    <row r="118" spans="1:8" s="97" customFormat="1" ht="29.25" customHeight="1" x14ac:dyDescent="0.2">
      <c r="A118" s="95" t="s">
        <v>117</v>
      </c>
      <c r="B118" s="154" t="s">
        <v>211</v>
      </c>
      <c r="C118" s="154"/>
      <c r="D118" s="154"/>
      <c r="E118" s="154"/>
      <c r="F118" s="154"/>
      <c r="G118" s="154"/>
      <c r="H118" s="96"/>
    </row>
    <row r="119" spans="1:8" ht="28.5" x14ac:dyDescent="0.2">
      <c r="A119" s="46" t="s">
        <v>33</v>
      </c>
      <c r="B119" s="137" t="s">
        <v>2</v>
      </c>
      <c r="C119" s="137"/>
      <c r="D119" s="47" t="s">
        <v>5</v>
      </c>
      <c r="E119" s="21" t="s">
        <v>179</v>
      </c>
      <c r="F119" s="21" t="s">
        <v>207</v>
      </c>
      <c r="G119" s="47" t="s">
        <v>3</v>
      </c>
    </row>
    <row r="120" spans="1:8" ht="18.75" customHeight="1" x14ac:dyDescent="0.2">
      <c r="A120" s="90" t="s">
        <v>57</v>
      </c>
      <c r="B120" s="127" t="s">
        <v>110</v>
      </c>
      <c r="C120" s="128"/>
      <c r="D120" s="24"/>
      <c r="E120" s="69"/>
      <c r="F120" s="69"/>
      <c r="G120" s="27"/>
    </row>
    <row r="121" spans="1:8" ht="32.25" customHeight="1" x14ac:dyDescent="0.2">
      <c r="A121" s="27">
        <v>1</v>
      </c>
      <c r="B121" s="127" t="s">
        <v>111</v>
      </c>
      <c r="C121" s="128"/>
      <c r="D121" s="24" t="s">
        <v>97</v>
      </c>
      <c r="E121" s="69"/>
      <c r="F121" s="69"/>
      <c r="G121" s="27"/>
      <c r="H121" s="23" t="str">
        <f>IF(OR(E121="",F121=""),"Đề nghị nhập số liệu","")</f>
        <v>Đề nghị nhập số liệu</v>
      </c>
    </row>
    <row r="122" spans="1:8" ht="32.25" customHeight="1" x14ac:dyDescent="0.2">
      <c r="A122" s="39" t="s">
        <v>17</v>
      </c>
      <c r="B122" s="118" t="s">
        <v>119</v>
      </c>
      <c r="C122" s="119"/>
      <c r="D122" s="24"/>
      <c r="E122" s="70"/>
      <c r="F122" s="70"/>
      <c r="G122" s="27"/>
      <c r="H122" s="37" t="e">
        <f>IF(ABS(F122-E122)/E122&gt;20%,"Số liệu đột biến giữa hai năm, đề nghị giải thích","")</f>
        <v>#DIV/0!</v>
      </c>
    </row>
    <row r="123" spans="1:8" ht="24" customHeight="1" x14ac:dyDescent="0.2">
      <c r="A123" s="39" t="s">
        <v>18</v>
      </c>
      <c r="B123" s="118" t="s">
        <v>118</v>
      </c>
      <c r="C123" s="119"/>
      <c r="D123" s="24"/>
      <c r="E123" s="70"/>
      <c r="F123" s="70"/>
      <c r="G123" s="27"/>
      <c r="H123" s="37" t="e">
        <f t="shared" ref="H123:H138" si="2">IF(ABS(F123-E123)/E123&gt;20%,"Số liệu đột biến giữa hai năm, đề nghị giải thích","")</f>
        <v>#DIV/0!</v>
      </c>
    </row>
    <row r="124" spans="1:8" ht="24" customHeight="1" x14ac:dyDescent="0.2">
      <c r="A124" s="39" t="s">
        <v>19</v>
      </c>
      <c r="B124" s="118" t="s">
        <v>112</v>
      </c>
      <c r="C124" s="119"/>
      <c r="D124" s="24"/>
      <c r="E124" s="70"/>
      <c r="F124" s="70"/>
      <c r="G124" s="27"/>
      <c r="H124" s="37" t="e">
        <f t="shared" si="2"/>
        <v>#DIV/0!</v>
      </c>
    </row>
    <row r="125" spans="1:8" ht="39" customHeight="1" x14ac:dyDescent="0.2">
      <c r="A125" s="39" t="s">
        <v>115</v>
      </c>
      <c r="B125" s="118" t="s">
        <v>113</v>
      </c>
      <c r="C125" s="119"/>
      <c r="D125" s="24"/>
      <c r="E125" s="70"/>
      <c r="F125" s="70"/>
      <c r="G125" s="27"/>
      <c r="H125" s="37" t="e">
        <f t="shared" si="2"/>
        <v>#DIV/0!</v>
      </c>
    </row>
    <row r="126" spans="1:8" ht="39" customHeight="1" x14ac:dyDescent="0.2">
      <c r="A126" s="39" t="s">
        <v>116</v>
      </c>
      <c r="B126" s="118" t="s">
        <v>114</v>
      </c>
      <c r="C126" s="119"/>
      <c r="D126" s="24"/>
      <c r="E126" s="70"/>
      <c r="F126" s="70"/>
      <c r="G126" s="27"/>
      <c r="H126" s="37" t="e">
        <f t="shared" si="2"/>
        <v>#DIV/0!</v>
      </c>
    </row>
    <row r="127" spans="1:8" ht="33" customHeight="1" x14ac:dyDescent="0.2">
      <c r="A127" s="27">
        <v>2</v>
      </c>
      <c r="B127" s="113" t="s">
        <v>120</v>
      </c>
      <c r="C127" s="114"/>
      <c r="D127" s="24" t="s">
        <v>97</v>
      </c>
      <c r="E127" s="69"/>
      <c r="F127" s="69"/>
      <c r="G127" s="27"/>
      <c r="H127" s="23" t="str">
        <f>IF(OR(E127="",F127=""),"Đề nghị nhập số liệu","")</f>
        <v>Đề nghị nhập số liệu</v>
      </c>
    </row>
    <row r="128" spans="1:8" ht="36" customHeight="1" x14ac:dyDescent="0.2">
      <c r="A128" s="39" t="s">
        <v>20</v>
      </c>
      <c r="B128" s="118" t="s">
        <v>119</v>
      </c>
      <c r="C128" s="119"/>
      <c r="D128" s="24"/>
      <c r="E128" s="70"/>
      <c r="F128" s="70"/>
      <c r="G128" s="27"/>
      <c r="H128" s="37" t="e">
        <f t="shared" si="2"/>
        <v>#DIV/0!</v>
      </c>
    </row>
    <row r="129" spans="1:8" ht="24" customHeight="1" x14ac:dyDescent="0.2">
      <c r="A129" s="39" t="s">
        <v>21</v>
      </c>
      <c r="B129" s="118" t="s">
        <v>118</v>
      </c>
      <c r="C129" s="119"/>
      <c r="D129" s="24"/>
      <c r="E129" s="70"/>
      <c r="F129" s="70"/>
      <c r="G129" s="27"/>
      <c r="H129" s="37" t="e">
        <f t="shared" si="2"/>
        <v>#DIV/0!</v>
      </c>
    </row>
    <row r="130" spans="1:8" ht="24" customHeight="1" x14ac:dyDescent="0.2">
      <c r="A130" s="39" t="s">
        <v>22</v>
      </c>
      <c r="B130" s="118" t="s">
        <v>112</v>
      </c>
      <c r="C130" s="119"/>
      <c r="D130" s="24"/>
      <c r="E130" s="70"/>
      <c r="F130" s="70"/>
      <c r="G130" s="27"/>
      <c r="H130" s="37" t="e">
        <f t="shared" si="2"/>
        <v>#DIV/0!</v>
      </c>
    </row>
    <row r="131" spans="1:8" ht="34.5" customHeight="1" x14ac:dyDescent="0.2">
      <c r="A131" s="39" t="s">
        <v>23</v>
      </c>
      <c r="B131" s="118" t="s">
        <v>113</v>
      </c>
      <c r="C131" s="119"/>
      <c r="D131" s="24"/>
      <c r="E131" s="70"/>
      <c r="F131" s="70"/>
      <c r="G131" s="27"/>
      <c r="H131" s="37" t="e">
        <f t="shared" si="2"/>
        <v>#DIV/0!</v>
      </c>
    </row>
    <row r="132" spans="1:8" ht="34.5" customHeight="1" x14ac:dyDescent="0.2">
      <c r="A132" s="39" t="s">
        <v>121</v>
      </c>
      <c r="B132" s="118" t="s">
        <v>114</v>
      </c>
      <c r="C132" s="119"/>
      <c r="D132" s="24"/>
      <c r="E132" s="70"/>
      <c r="F132" s="70"/>
      <c r="G132" s="27"/>
      <c r="H132" s="37" t="e">
        <f t="shared" si="2"/>
        <v>#DIV/0!</v>
      </c>
    </row>
    <row r="133" spans="1:8" ht="32.25" customHeight="1" x14ac:dyDescent="0.2">
      <c r="A133" s="27">
        <v>3</v>
      </c>
      <c r="B133" s="113" t="s">
        <v>122</v>
      </c>
      <c r="C133" s="114"/>
      <c r="D133" s="24" t="s">
        <v>97</v>
      </c>
      <c r="E133" s="69"/>
      <c r="F133" s="69"/>
      <c r="G133" s="27"/>
      <c r="H133" s="23" t="str">
        <f>IF(OR(E133="",F133=""),"Đề nghị nhập số liệu","")</f>
        <v>Đề nghị nhập số liệu</v>
      </c>
    </row>
    <row r="134" spans="1:8" ht="34.5" customHeight="1" x14ac:dyDescent="0.2">
      <c r="A134" s="86" t="s">
        <v>141</v>
      </c>
      <c r="B134" s="118" t="s">
        <v>119</v>
      </c>
      <c r="C134" s="119"/>
      <c r="D134" s="24"/>
      <c r="E134" s="70"/>
      <c r="F134" s="70"/>
      <c r="G134" s="27"/>
      <c r="H134" s="37" t="e">
        <f t="shared" si="2"/>
        <v>#DIV/0!</v>
      </c>
    </row>
    <row r="135" spans="1:8" ht="24" customHeight="1" x14ac:dyDescent="0.2">
      <c r="A135" s="86" t="s">
        <v>142</v>
      </c>
      <c r="B135" s="118" t="s">
        <v>118</v>
      </c>
      <c r="C135" s="119"/>
      <c r="D135" s="24"/>
      <c r="E135" s="70"/>
      <c r="F135" s="70"/>
      <c r="G135" s="27"/>
      <c r="H135" s="37" t="e">
        <f t="shared" si="2"/>
        <v>#DIV/0!</v>
      </c>
    </row>
    <row r="136" spans="1:8" ht="24" customHeight="1" x14ac:dyDescent="0.2">
      <c r="A136" s="86" t="s">
        <v>143</v>
      </c>
      <c r="B136" s="118" t="s">
        <v>112</v>
      </c>
      <c r="C136" s="119"/>
      <c r="D136" s="24"/>
      <c r="E136" s="70"/>
      <c r="F136" s="70"/>
      <c r="G136" s="27"/>
      <c r="H136" s="37" t="e">
        <f t="shared" si="2"/>
        <v>#DIV/0!</v>
      </c>
    </row>
    <row r="137" spans="1:8" ht="35.25" customHeight="1" x14ac:dyDescent="0.2">
      <c r="A137" s="86" t="s">
        <v>144</v>
      </c>
      <c r="B137" s="118" t="s">
        <v>113</v>
      </c>
      <c r="C137" s="119"/>
      <c r="D137" s="24"/>
      <c r="E137" s="70"/>
      <c r="F137" s="70"/>
      <c r="G137" s="27"/>
      <c r="H137" s="37" t="e">
        <f t="shared" si="2"/>
        <v>#DIV/0!</v>
      </c>
    </row>
    <row r="138" spans="1:8" ht="35.25" customHeight="1" x14ac:dyDescent="0.2">
      <c r="A138" s="86" t="s">
        <v>166</v>
      </c>
      <c r="B138" s="118" t="s">
        <v>114</v>
      </c>
      <c r="C138" s="119"/>
      <c r="D138" s="24"/>
      <c r="E138" s="70"/>
      <c r="F138" s="70"/>
      <c r="G138" s="27"/>
      <c r="H138" s="37" t="e">
        <f t="shared" si="2"/>
        <v>#DIV/0!</v>
      </c>
    </row>
    <row r="139" spans="1:8" ht="24.75" customHeight="1" x14ac:dyDescent="0.2">
      <c r="A139" s="27" t="s">
        <v>59</v>
      </c>
      <c r="B139" s="113" t="s">
        <v>192</v>
      </c>
      <c r="C139" s="114"/>
      <c r="D139" s="24"/>
      <c r="E139" s="27"/>
      <c r="F139" s="27"/>
      <c r="G139" s="27"/>
      <c r="H139" s="44"/>
    </row>
    <row r="140" spans="1:8" ht="23.25" customHeight="1" x14ac:dyDescent="0.2">
      <c r="A140" s="27">
        <v>1</v>
      </c>
      <c r="B140" s="113" t="s">
        <v>193</v>
      </c>
      <c r="C140" s="114"/>
      <c r="D140" s="24" t="s">
        <v>6</v>
      </c>
      <c r="E140" s="69"/>
      <c r="F140" s="69"/>
      <c r="G140" s="27"/>
      <c r="H140" s="44"/>
    </row>
    <row r="141" spans="1:8" ht="23.25" customHeight="1" x14ac:dyDescent="0.2">
      <c r="A141" s="86" t="s">
        <v>17</v>
      </c>
      <c r="B141" s="118" t="s">
        <v>194</v>
      </c>
      <c r="C141" s="119"/>
      <c r="D141" s="24"/>
      <c r="E141" s="69"/>
      <c r="F141" s="69"/>
      <c r="G141" s="27"/>
      <c r="H141" s="44"/>
    </row>
    <row r="142" spans="1:8" ht="23.25" customHeight="1" x14ac:dyDescent="0.2">
      <c r="A142" s="86" t="s">
        <v>18</v>
      </c>
      <c r="B142" s="118" t="s">
        <v>195</v>
      </c>
      <c r="C142" s="119"/>
      <c r="D142" s="24"/>
      <c r="E142" s="69"/>
      <c r="F142" s="69"/>
      <c r="G142" s="27"/>
      <c r="H142" s="44"/>
    </row>
    <row r="143" spans="1:8" ht="23.25" customHeight="1" x14ac:dyDescent="0.2">
      <c r="A143" s="86" t="s">
        <v>19</v>
      </c>
      <c r="B143" s="118" t="s">
        <v>196</v>
      </c>
      <c r="C143" s="119"/>
      <c r="D143" s="24"/>
      <c r="E143" s="69"/>
      <c r="F143" s="69"/>
      <c r="G143" s="27"/>
      <c r="H143" s="44"/>
    </row>
    <row r="144" spans="1:8" ht="34.5" customHeight="1" x14ac:dyDescent="0.2">
      <c r="A144" s="86" t="s">
        <v>115</v>
      </c>
      <c r="B144" s="118" t="s">
        <v>197</v>
      </c>
      <c r="C144" s="119"/>
      <c r="D144" s="24"/>
      <c r="E144" s="69"/>
      <c r="F144" s="69"/>
      <c r="G144" s="27"/>
      <c r="H144" s="44"/>
    </row>
    <row r="145" spans="1:8" ht="34.5" customHeight="1" x14ac:dyDescent="0.2">
      <c r="A145" s="86" t="s">
        <v>116</v>
      </c>
      <c r="B145" s="118" t="s">
        <v>198</v>
      </c>
      <c r="C145" s="119"/>
      <c r="D145" s="24"/>
      <c r="E145" s="69"/>
      <c r="F145" s="69"/>
      <c r="G145" s="27"/>
      <c r="H145" s="44"/>
    </row>
    <row r="146" spans="1:8" ht="34.5" customHeight="1" x14ac:dyDescent="0.2">
      <c r="A146" s="27">
        <v>2</v>
      </c>
      <c r="B146" s="113" t="s">
        <v>199</v>
      </c>
      <c r="C146" s="114"/>
      <c r="D146" s="24" t="s">
        <v>200</v>
      </c>
      <c r="E146" s="69"/>
      <c r="F146" s="69"/>
      <c r="G146" s="27"/>
      <c r="H146" s="44"/>
    </row>
    <row r="147" spans="1:8" ht="34.5" customHeight="1" x14ac:dyDescent="0.2">
      <c r="A147" s="86" t="s">
        <v>20</v>
      </c>
      <c r="B147" s="118" t="s">
        <v>201</v>
      </c>
      <c r="C147" s="119"/>
      <c r="D147" s="24"/>
      <c r="E147" s="69"/>
      <c r="F147" s="69"/>
      <c r="G147" s="27"/>
      <c r="H147" s="44"/>
    </row>
    <row r="148" spans="1:8" ht="34.5" customHeight="1" x14ac:dyDescent="0.2">
      <c r="A148" s="86" t="s">
        <v>21</v>
      </c>
      <c r="B148" s="118" t="s">
        <v>202</v>
      </c>
      <c r="C148" s="119"/>
      <c r="D148" s="24"/>
      <c r="E148" s="69"/>
      <c r="F148" s="69"/>
      <c r="G148" s="27"/>
      <c r="H148" s="44"/>
    </row>
    <row r="149" spans="1:8" ht="34.5" customHeight="1" x14ac:dyDescent="0.2">
      <c r="A149" s="86" t="s">
        <v>22</v>
      </c>
      <c r="B149" s="118" t="s">
        <v>203</v>
      </c>
      <c r="C149" s="119"/>
      <c r="D149" s="24"/>
      <c r="E149" s="69"/>
      <c r="F149" s="69"/>
      <c r="G149" s="27"/>
      <c r="H149" s="44"/>
    </row>
    <row r="150" spans="1:8" ht="34.5" customHeight="1" x14ac:dyDescent="0.2">
      <c r="A150" s="86" t="s">
        <v>23</v>
      </c>
      <c r="B150" s="118" t="s">
        <v>204</v>
      </c>
      <c r="C150" s="119"/>
      <c r="D150" s="24"/>
      <c r="E150" s="69"/>
      <c r="F150" s="69"/>
      <c r="G150" s="27"/>
      <c r="H150" s="44"/>
    </row>
    <row r="151" spans="1:8" ht="34.5" customHeight="1" x14ac:dyDescent="0.2">
      <c r="A151" s="86" t="s">
        <v>121</v>
      </c>
      <c r="B151" s="118" t="s">
        <v>205</v>
      </c>
      <c r="C151" s="119"/>
      <c r="D151" s="24"/>
      <c r="E151" s="69"/>
      <c r="F151" s="69"/>
      <c r="G151" s="27"/>
      <c r="H151" s="44"/>
    </row>
    <row r="152" spans="1:8" ht="22.5" customHeight="1" x14ac:dyDescent="0.2">
      <c r="A152" s="27" t="s">
        <v>61</v>
      </c>
      <c r="B152" s="113" t="s">
        <v>127</v>
      </c>
      <c r="C152" s="114"/>
      <c r="D152" s="24"/>
      <c r="E152" s="27"/>
      <c r="F152" s="27"/>
      <c r="G152" s="27"/>
    </row>
    <row r="153" spans="1:8" ht="32.25" customHeight="1" x14ac:dyDescent="0.2">
      <c r="A153" s="27">
        <v>1</v>
      </c>
      <c r="B153" s="113" t="s">
        <v>128</v>
      </c>
      <c r="C153" s="114"/>
      <c r="D153" s="71"/>
      <c r="E153" s="69"/>
      <c r="F153" s="69"/>
      <c r="G153" s="27"/>
    </row>
    <row r="154" spans="1:8" ht="24" customHeight="1" x14ac:dyDescent="0.2">
      <c r="A154" s="86" t="s">
        <v>17</v>
      </c>
      <c r="B154" s="118" t="s">
        <v>129</v>
      </c>
      <c r="C154" s="119"/>
      <c r="D154" s="71" t="s">
        <v>124</v>
      </c>
      <c r="E154" s="69"/>
      <c r="F154" s="69"/>
      <c r="G154" s="27"/>
      <c r="H154" s="37" t="e">
        <f>IF(ABS(F154-E154)/E154&gt;20%,"Số liệu đột biến giữa hai năm, đề nghị giải thích","")</f>
        <v>#DIV/0!</v>
      </c>
    </row>
    <row r="155" spans="1:8" ht="27.75" customHeight="1" x14ac:dyDescent="0.2">
      <c r="A155" s="86" t="s">
        <v>18</v>
      </c>
      <c r="B155" s="118" t="s">
        <v>130</v>
      </c>
      <c r="C155" s="119"/>
      <c r="D155" s="71" t="s">
        <v>123</v>
      </c>
      <c r="E155" s="69"/>
      <c r="F155" s="69"/>
      <c r="G155" s="27"/>
      <c r="H155" s="37" t="e">
        <f>IF(ABS(F155-E155)/E155&gt;20%,"Số liệu đột biến giữa hai năm, đề nghị giải thích","")</f>
        <v>#DIV/0!</v>
      </c>
    </row>
    <row r="156" spans="1:8" ht="31.5" customHeight="1" x14ac:dyDescent="0.2">
      <c r="A156" s="27">
        <v>2</v>
      </c>
      <c r="B156" s="113" t="s">
        <v>131</v>
      </c>
      <c r="C156" s="114"/>
      <c r="D156" s="24"/>
      <c r="E156" s="69"/>
      <c r="F156" s="69"/>
      <c r="G156" s="27"/>
    </row>
    <row r="157" spans="1:8" ht="18" customHeight="1" x14ac:dyDescent="0.2">
      <c r="A157" s="86" t="s">
        <v>20</v>
      </c>
      <c r="B157" s="118" t="s">
        <v>129</v>
      </c>
      <c r="C157" s="119"/>
      <c r="D157" s="71" t="s">
        <v>124</v>
      </c>
      <c r="E157" s="69"/>
      <c r="F157" s="69"/>
      <c r="G157" s="27"/>
      <c r="H157" s="37" t="e">
        <f>IF(ABS(F157-E157)/E157&gt;20%,"Số liệu đột biến giữa hai năm, đề nghị giải thích","")</f>
        <v>#DIV/0!</v>
      </c>
    </row>
    <row r="158" spans="1:8" ht="18" customHeight="1" x14ac:dyDescent="0.2">
      <c r="A158" s="86" t="s">
        <v>21</v>
      </c>
      <c r="B158" s="118" t="s">
        <v>130</v>
      </c>
      <c r="C158" s="119"/>
      <c r="D158" s="71" t="s">
        <v>123</v>
      </c>
      <c r="E158" s="69"/>
      <c r="F158" s="69"/>
      <c r="G158" s="27"/>
      <c r="H158" s="37" t="e">
        <f>IF(ABS(F158-E158)/E158&gt;20%,"Số liệu đột biến giữa hai năm, đề nghị giải thích","")</f>
        <v>#DIV/0!</v>
      </c>
    </row>
    <row r="159" spans="1:8" ht="14.25" x14ac:dyDescent="0.2">
      <c r="B159" s="68"/>
      <c r="D159" s="72"/>
      <c r="E159" s="60"/>
      <c r="F159" s="60"/>
      <c r="G159" s="60"/>
    </row>
    <row r="160" spans="1:8" ht="14.25" x14ac:dyDescent="0.2">
      <c r="B160" s="68"/>
      <c r="D160" s="72"/>
      <c r="E160" s="60"/>
      <c r="F160" s="60"/>
      <c r="G160" s="60"/>
    </row>
    <row r="161" spans="1:7" ht="14.25" x14ac:dyDescent="0.2">
      <c r="B161" s="73" t="s">
        <v>94</v>
      </c>
      <c r="D161" s="66"/>
    </row>
    <row r="162" spans="1:7" ht="14.25" x14ac:dyDescent="0.2">
      <c r="D162" s="66"/>
    </row>
    <row r="163" spans="1:7" ht="21" customHeight="1" x14ac:dyDescent="0.2">
      <c r="A163" s="39" t="s">
        <v>46</v>
      </c>
      <c r="B163" s="74" t="s">
        <v>90</v>
      </c>
      <c r="C163" s="123"/>
      <c r="D163" s="123"/>
      <c r="E163" s="123"/>
      <c r="F163" s="123"/>
      <c r="G163" s="124"/>
    </row>
    <row r="164" spans="1:7" ht="21" customHeight="1" x14ac:dyDescent="0.2">
      <c r="A164" s="39" t="s">
        <v>46</v>
      </c>
      <c r="B164" s="74" t="s">
        <v>91</v>
      </c>
      <c r="C164" s="123"/>
      <c r="D164" s="123"/>
      <c r="E164" s="123"/>
      <c r="F164" s="123"/>
      <c r="G164" s="124"/>
    </row>
    <row r="165" spans="1:7" ht="21" customHeight="1" x14ac:dyDescent="0.2">
      <c r="A165" s="39" t="s">
        <v>46</v>
      </c>
      <c r="B165" s="74" t="s">
        <v>92</v>
      </c>
      <c r="C165" s="123"/>
      <c r="D165" s="123"/>
      <c r="E165" s="123"/>
      <c r="F165" s="123"/>
      <c r="G165" s="124"/>
    </row>
    <row r="166" spans="1:7" ht="21" customHeight="1" x14ac:dyDescent="0.2">
      <c r="A166" s="39" t="s">
        <v>46</v>
      </c>
      <c r="B166" s="74" t="s">
        <v>96</v>
      </c>
      <c r="C166" s="123"/>
      <c r="D166" s="123"/>
      <c r="E166" s="123"/>
      <c r="F166" s="123"/>
      <c r="G166" s="124"/>
    </row>
    <row r="167" spans="1:7" ht="21" customHeight="1" x14ac:dyDescent="0.2">
      <c r="A167" s="39" t="s">
        <v>46</v>
      </c>
      <c r="B167" s="74" t="s">
        <v>93</v>
      </c>
      <c r="C167" s="123"/>
      <c r="D167" s="123"/>
      <c r="E167" s="123"/>
      <c r="F167" s="123"/>
      <c r="G167" s="124"/>
    </row>
    <row r="168" spans="1:7" ht="21" customHeight="1" x14ac:dyDescent="0.2">
      <c r="A168" s="39" t="s">
        <v>46</v>
      </c>
      <c r="B168" s="74" t="s">
        <v>1</v>
      </c>
      <c r="C168" s="123"/>
      <c r="D168" s="123"/>
      <c r="E168" s="123"/>
      <c r="F168" s="123"/>
      <c r="G168" s="124"/>
    </row>
    <row r="169" spans="1:7" ht="14.25" x14ac:dyDescent="0.2">
      <c r="D169" s="66"/>
    </row>
    <row r="170" spans="1:7" ht="14.25" x14ac:dyDescent="0.2">
      <c r="D170" s="66"/>
    </row>
    <row r="171" spans="1:7" ht="14.25" x14ac:dyDescent="0.2">
      <c r="D171" s="117" t="s">
        <v>212</v>
      </c>
      <c r="E171" s="117"/>
      <c r="F171" s="117"/>
      <c r="G171" s="117"/>
    </row>
    <row r="172" spans="1:7" ht="42.75" x14ac:dyDescent="0.2">
      <c r="B172" s="72" t="s">
        <v>95</v>
      </c>
      <c r="C172" s="66"/>
      <c r="D172" s="121" t="s">
        <v>176</v>
      </c>
      <c r="E172" s="122"/>
      <c r="F172" s="122"/>
      <c r="G172" s="122"/>
    </row>
    <row r="173" spans="1:7" ht="14.25" x14ac:dyDescent="0.2">
      <c r="B173" s="68"/>
      <c r="D173" s="72"/>
      <c r="E173" s="60"/>
      <c r="F173" s="60"/>
      <c r="G173" s="60"/>
    </row>
    <row r="174" spans="1:7" ht="14.25" x14ac:dyDescent="0.2">
      <c r="B174" s="68"/>
      <c r="D174" s="72"/>
      <c r="E174" s="60"/>
      <c r="F174" s="60"/>
      <c r="G174" s="60"/>
    </row>
    <row r="175" spans="1:7" ht="14.25" x14ac:dyDescent="0.2">
      <c r="B175" s="68"/>
      <c r="D175" s="72"/>
      <c r="E175" s="60"/>
      <c r="F175" s="60"/>
      <c r="G175" s="60"/>
    </row>
    <row r="176" spans="1:7" ht="14.25" x14ac:dyDescent="0.2">
      <c r="B176" s="68"/>
      <c r="D176" s="72"/>
      <c r="E176" s="60"/>
      <c r="F176" s="60"/>
      <c r="G176" s="60"/>
    </row>
    <row r="177" spans="2:7" ht="14.25" x14ac:dyDescent="0.2">
      <c r="B177" s="68"/>
      <c r="D177" s="72"/>
      <c r="E177" s="60"/>
      <c r="F177" s="60"/>
      <c r="G177" s="60"/>
    </row>
    <row r="178" spans="2:7" ht="14.25" x14ac:dyDescent="0.2">
      <c r="B178" s="68"/>
      <c r="D178" s="72"/>
      <c r="E178" s="60"/>
      <c r="F178" s="60"/>
      <c r="G178" s="60"/>
    </row>
  </sheetData>
  <mergeCells count="158">
    <mergeCell ref="D106:G106"/>
    <mergeCell ref="B107:C107"/>
    <mergeCell ref="B112:C112"/>
    <mergeCell ref="B103:C103"/>
    <mergeCell ref="B156:C156"/>
    <mergeCell ref="B157:C157"/>
    <mergeCell ref="B158:C158"/>
    <mergeCell ref="B130:C130"/>
    <mergeCell ref="B131:C131"/>
    <mergeCell ref="B132:C132"/>
    <mergeCell ref="B133:C133"/>
    <mergeCell ref="B152:C152"/>
    <mergeCell ref="B136:C136"/>
    <mergeCell ref="B137:C137"/>
    <mergeCell ref="B138:C138"/>
    <mergeCell ref="B139:C139"/>
    <mergeCell ref="B140:C140"/>
    <mergeCell ref="B141:C141"/>
    <mergeCell ref="B142:C142"/>
    <mergeCell ref="B154:C154"/>
    <mergeCell ref="B155:C155"/>
    <mergeCell ref="B115:C115"/>
    <mergeCell ref="B98:C98"/>
    <mergeCell ref="B99:C99"/>
    <mergeCell ref="B100:C100"/>
    <mergeCell ref="B101:C101"/>
    <mergeCell ref="B102:C102"/>
    <mergeCell ref="B109:C109"/>
    <mergeCell ref="B105:C105"/>
    <mergeCell ref="B106:C106"/>
    <mergeCell ref="B36:C36"/>
    <mergeCell ref="B38:C38"/>
    <mergeCell ref="B39:C39"/>
    <mergeCell ref="B40:C40"/>
    <mergeCell ref="B41:C41"/>
    <mergeCell ref="D1:G1"/>
    <mergeCell ref="D2:G2"/>
    <mergeCell ref="A1:C1"/>
    <mergeCell ref="A2:C2"/>
    <mergeCell ref="A7:G7"/>
    <mergeCell ref="A4:G4"/>
    <mergeCell ref="A5:G5"/>
    <mergeCell ref="B34:C34"/>
    <mergeCell ref="B35:C35"/>
    <mergeCell ref="B9:G9"/>
    <mergeCell ref="B29:C29"/>
    <mergeCell ref="B12:C12"/>
    <mergeCell ref="B23:C23"/>
    <mergeCell ref="B13:C13"/>
    <mergeCell ref="B17:C17"/>
    <mergeCell ref="B18:C18"/>
    <mergeCell ref="B15:C15"/>
    <mergeCell ref="B16:C16"/>
    <mergeCell ref="B19:C19"/>
    <mergeCell ref="B21:C21"/>
    <mergeCell ref="B28:C28"/>
    <mergeCell ref="B33:C33"/>
    <mergeCell ref="B26:C26"/>
    <mergeCell ref="B25:C25"/>
    <mergeCell ref="B24:C24"/>
    <mergeCell ref="B27:C27"/>
    <mergeCell ref="B30:C30"/>
    <mergeCell ref="B31:C31"/>
    <mergeCell ref="B51:C51"/>
    <mergeCell ref="B52:C52"/>
    <mergeCell ref="B53:C53"/>
    <mergeCell ref="B54:C54"/>
    <mergeCell ref="B55:C55"/>
    <mergeCell ref="B56:C56"/>
    <mergeCell ref="B71:C71"/>
    <mergeCell ref="B75:C75"/>
    <mergeCell ref="B37:C37"/>
    <mergeCell ref="B47:C47"/>
    <mergeCell ref="B42:C42"/>
    <mergeCell ref="B43:C43"/>
    <mergeCell ref="B44:C44"/>
    <mergeCell ref="B45:C45"/>
    <mergeCell ref="B46:C46"/>
    <mergeCell ref="B48:C48"/>
    <mergeCell ref="B49:C49"/>
    <mergeCell ref="B50:C50"/>
    <mergeCell ref="B57:C57"/>
    <mergeCell ref="B58:C58"/>
    <mergeCell ref="B59:C59"/>
    <mergeCell ref="B61:C61"/>
    <mergeCell ref="B62:C62"/>
    <mergeCell ref="B76:C76"/>
    <mergeCell ref="B77:C77"/>
    <mergeCell ref="B78:C78"/>
    <mergeCell ref="B64:C64"/>
    <mergeCell ref="B65:C65"/>
    <mergeCell ref="B60:C60"/>
    <mergeCell ref="B73:C73"/>
    <mergeCell ref="B74:C74"/>
    <mergeCell ref="B72:C72"/>
    <mergeCell ref="B66:C66"/>
    <mergeCell ref="B67:C67"/>
    <mergeCell ref="B68:C68"/>
    <mergeCell ref="B69:C69"/>
    <mergeCell ref="B70:C70"/>
    <mergeCell ref="B63:C63"/>
    <mergeCell ref="D172:G172"/>
    <mergeCell ref="C163:G163"/>
    <mergeCell ref="C164:G164"/>
    <mergeCell ref="C165:G165"/>
    <mergeCell ref="C166:G166"/>
    <mergeCell ref="C167:G167"/>
    <mergeCell ref="C168:G168"/>
    <mergeCell ref="B93:C93"/>
    <mergeCell ref="B94:C94"/>
    <mergeCell ref="B95:C95"/>
    <mergeCell ref="B96:C96"/>
    <mergeCell ref="B97:C97"/>
    <mergeCell ref="B121:C121"/>
    <mergeCell ref="B122:C122"/>
    <mergeCell ref="B123:C123"/>
    <mergeCell ref="B125:C125"/>
    <mergeCell ref="B126:C126"/>
    <mergeCell ref="B127:C127"/>
    <mergeCell ref="B128:C128"/>
    <mergeCell ref="B129:C129"/>
    <mergeCell ref="B124:C124"/>
    <mergeCell ref="B153:C153"/>
    <mergeCell ref="B134:C134"/>
    <mergeCell ref="B135:C135"/>
    <mergeCell ref="D171:G171"/>
    <mergeCell ref="B87:C87"/>
    <mergeCell ref="B88:C88"/>
    <mergeCell ref="B89:C89"/>
    <mergeCell ref="B90:C90"/>
    <mergeCell ref="B91:C91"/>
    <mergeCell ref="B149:C149"/>
    <mergeCell ref="B150:C150"/>
    <mergeCell ref="B151:C151"/>
    <mergeCell ref="B143:C143"/>
    <mergeCell ref="B144:C144"/>
    <mergeCell ref="B145:C145"/>
    <mergeCell ref="B146:C146"/>
    <mergeCell ref="B147:C147"/>
    <mergeCell ref="B148:C148"/>
    <mergeCell ref="B110:C110"/>
    <mergeCell ref="B104:G104"/>
    <mergeCell ref="B108:C108"/>
    <mergeCell ref="B118:G118"/>
    <mergeCell ref="B119:C119"/>
    <mergeCell ref="B120:C120"/>
    <mergeCell ref="B116:C116"/>
    <mergeCell ref="B113:C113"/>
    <mergeCell ref="B114:C114"/>
    <mergeCell ref="B79:C79"/>
    <mergeCell ref="B80:C80"/>
    <mergeCell ref="B92:C92"/>
    <mergeCell ref="B83:C83"/>
    <mergeCell ref="B84:C84"/>
    <mergeCell ref="B85:C85"/>
    <mergeCell ref="B86:C86"/>
    <mergeCell ref="B81:G81"/>
    <mergeCell ref="B82:C82"/>
  </mergeCells>
  <pageMargins left="0.53" right="0.23622047244094491" top="0.47244094488188981" bottom="0.47244094488188981" header="0.31496062992125984" footer="0.31496062992125984"/>
  <pageSetup paperSize="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F7" sqref="F7"/>
    </sheetView>
  </sheetViews>
  <sheetFormatPr defaultRowHeight="15" x14ac:dyDescent="0.25"/>
  <cols>
    <col min="1" max="1" width="5.28515625" style="84" customWidth="1"/>
    <col min="2" max="2" width="51" style="84" customWidth="1"/>
    <col min="3" max="3" width="28.5703125" style="84" customWidth="1"/>
  </cols>
  <sheetData>
    <row r="1" spans="1:3" ht="15.75" x14ac:dyDescent="0.25">
      <c r="A1" s="157" t="s">
        <v>167</v>
      </c>
      <c r="B1" s="157"/>
      <c r="C1" s="157"/>
    </row>
    <row r="3" spans="1:3" ht="26.25" customHeight="1" x14ac:dyDescent="0.25">
      <c r="A3" s="75" t="s">
        <v>52</v>
      </c>
      <c r="B3" s="75" t="s">
        <v>53</v>
      </c>
      <c r="C3" s="75" t="s">
        <v>54</v>
      </c>
    </row>
    <row r="4" spans="1:3" ht="23.25" customHeight="1" x14ac:dyDescent="0.25">
      <c r="A4" s="85" t="s">
        <v>57</v>
      </c>
      <c r="B4" s="79" t="s">
        <v>58</v>
      </c>
      <c r="C4" s="79"/>
    </row>
    <row r="5" spans="1:3" ht="23.25" customHeight="1" x14ac:dyDescent="0.25">
      <c r="A5" s="76">
        <v>1</v>
      </c>
      <c r="B5" s="77"/>
      <c r="C5" s="77"/>
    </row>
    <row r="6" spans="1:3" ht="23.25" customHeight="1" x14ac:dyDescent="0.25">
      <c r="A6" s="76">
        <v>2</v>
      </c>
      <c r="B6" s="77"/>
      <c r="C6" s="77"/>
    </row>
    <row r="7" spans="1:3" ht="23.25" customHeight="1" x14ac:dyDescent="0.25">
      <c r="A7" s="76">
        <v>3</v>
      </c>
      <c r="B7" s="77"/>
      <c r="C7" s="77"/>
    </row>
    <row r="8" spans="1:3" ht="23.25" customHeight="1" x14ac:dyDescent="0.25">
      <c r="A8" s="76">
        <v>4</v>
      </c>
      <c r="B8" s="77"/>
      <c r="C8" s="77"/>
    </row>
    <row r="9" spans="1:3" ht="23.25" customHeight="1" x14ac:dyDescent="0.25">
      <c r="A9" s="76">
        <v>5</v>
      </c>
      <c r="B9" s="77"/>
      <c r="C9" s="77"/>
    </row>
    <row r="10" spans="1:3" ht="23.25" customHeight="1" x14ac:dyDescent="0.25">
      <c r="A10" s="76"/>
      <c r="B10" s="77" t="s">
        <v>133</v>
      </c>
      <c r="C10" s="77"/>
    </row>
    <row r="11" spans="1:3" ht="23.25" customHeight="1" x14ac:dyDescent="0.25">
      <c r="A11" s="85" t="s">
        <v>59</v>
      </c>
      <c r="B11" s="79" t="s">
        <v>60</v>
      </c>
      <c r="C11" s="77"/>
    </row>
    <row r="12" spans="1:3" ht="23.25" customHeight="1" x14ac:dyDescent="0.25">
      <c r="A12" s="76">
        <v>1</v>
      </c>
      <c r="B12" s="77"/>
      <c r="C12" s="77"/>
    </row>
    <row r="13" spans="1:3" ht="23.25" customHeight="1" x14ac:dyDescent="0.25">
      <c r="A13" s="76">
        <v>2</v>
      </c>
      <c r="B13" s="77"/>
      <c r="C13" s="77"/>
    </row>
    <row r="14" spans="1:3" ht="23.25" customHeight="1" x14ac:dyDescent="0.25">
      <c r="A14" s="76">
        <v>3</v>
      </c>
      <c r="B14" s="77"/>
      <c r="C14" s="77"/>
    </row>
    <row r="15" spans="1:3" ht="23.25" customHeight="1" x14ac:dyDescent="0.25">
      <c r="A15" s="76">
        <v>4</v>
      </c>
      <c r="B15" s="77"/>
      <c r="C15" s="77"/>
    </row>
    <row r="16" spans="1:3" ht="23.25" customHeight="1" x14ac:dyDescent="0.25">
      <c r="A16" s="76">
        <v>5</v>
      </c>
      <c r="B16" s="77"/>
      <c r="C16" s="77"/>
    </row>
    <row r="17" spans="1:3" ht="23.25" customHeight="1" x14ac:dyDescent="0.25">
      <c r="A17" s="76"/>
      <c r="B17" s="77" t="s">
        <v>132</v>
      </c>
      <c r="C17" s="77"/>
    </row>
    <row r="18" spans="1:3" ht="23.25" customHeight="1" x14ac:dyDescent="0.25">
      <c r="A18" s="85" t="s">
        <v>61</v>
      </c>
      <c r="B18" s="79" t="s">
        <v>62</v>
      </c>
      <c r="C18" s="77"/>
    </row>
    <row r="19" spans="1:3" ht="23.25" customHeight="1" x14ac:dyDescent="0.25">
      <c r="A19" s="76">
        <v>1</v>
      </c>
      <c r="B19" s="77"/>
      <c r="C19" s="77"/>
    </row>
    <row r="20" spans="1:3" ht="23.25" customHeight="1" x14ac:dyDescent="0.25">
      <c r="A20" s="76">
        <v>2</v>
      </c>
      <c r="B20" s="77"/>
      <c r="C20" s="77"/>
    </row>
    <row r="21" spans="1:3" ht="23.25" customHeight="1" x14ac:dyDescent="0.25">
      <c r="A21" s="76">
        <v>3</v>
      </c>
      <c r="B21" s="77"/>
      <c r="C21" s="77"/>
    </row>
    <row r="22" spans="1:3" ht="23.25" customHeight="1" x14ac:dyDescent="0.25">
      <c r="A22" s="76">
        <v>4</v>
      </c>
      <c r="B22" s="77"/>
      <c r="C22" s="77"/>
    </row>
    <row r="23" spans="1:3" ht="23.25" customHeight="1" x14ac:dyDescent="0.25">
      <c r="A23" s="76">
        <v>5</v>
      </c>
      <c r="B23" s="77"/>
      <c r="C23" s="77"/>
    </row>
    <row r="24" spans="1:3" ht="23.25" customHeight="1" x14ac:dyDescent="0.25">
      <c r="A24" s="76"/>
      <c r="B24" s="77" t="s">
        <v>133</v>
      </c>
      <c r="C24" s="77"/>
    </row>
    <row r="25" spans="1:3" ht="15.75" x14ac:dyDescent="0.25">
      <c r="A25" s="81"/>
      <c r="B25" s="82"/>
      <c r="C25" s="82"/>
    </row>
    <row r="26" spans="1:3" ht="15.75" x14ac:dyDescent="0.25">
      <c r="A26" s="81"/>
      <c r="B26" s="82"/>
      <c r="C26" s="82"/>
    </row>
    <row r="27" spans="1:3" ht="15.75" x14ac:dyDescent="0.25">
      <c r="A27" s="83"/>
    </row>
  </sheetData>
  <mergeCells count="1">
    <mergeCell ref="A1:C1"/>
  </mergeCells>
  <pageMargins left="0.63" right="0.39" top="0.51"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I10" sqref="I10"/>
    </sheetView>
  </sheetViews>
  <sheetFormatPr defaultRowHeight="15" x14ac:dyDescent="0.25"/>
  <cols>
    <col min="1" max="1" width="6.5703125" style="84" customWidth="1"/>
    <col min="2" max="2" width="26.7109375" style="84" customWidth="1"/>
    <col min="3" max="3" width="19.42578125" style="84" customWidth="1"/>
    <col min="4" max="4" width="14.28515625" style="84" customWidth="1"/>
    <col min="5" max="5" width="15" style="84" customWidth="1"/>
    <col min="6" max="6" width="19" style="84" customWidth="1"/>
  </cols>
  <sheetData>
    <row r="1" spans="1:6" ht="15.75" x14ac:dyDescent="0.25">
      <c r="A1" s="157" t="s">
        <v>168</v>
      </c>
      <c r="B1" s="157"/>
      <c r="C1" s="157"/>
      <c r="D1" s="157"/>
      <c r="E1" s="157"/>
      <c r="F1" s="157"/>
    </row>
    <row r="3" spans="1:6" ht="15.75" x14ac:dyDescent="0.25">
      <c r="A3" s="160" t="s">
        <v>52</v>
      </c>
      <c r="B3" s="160" t="s">
        <v>55</v>
      </c>
      <c r="C3" s="160" t="s">
        <v>56</v>
      </c>
      <c r="D3" s="158" t="s">
        <v>169</v>
      </c>
      <c r="E3" s="159"/>
      <c r="F3" s="160" t="s">
        <v>54</v>
      </c>
    </row>
    <row r="4" spans="1:6" ht="15.75" x14ac:dyDescent="0.25">
      <c r="A4" s="161"/>
      <c r="B4" s="161"/>
      <c r="C4" s="161"/>
      <c r="D4" s="75" t="s">
        <v>179</v>
      </c>
      <c r="E4" s="75" t="s">
        <v>207</v>
      </c>
      <c r="F4" s="161"/>
    </row>
    <row r="5" spans="1:6" ht="21.75" customHeight="1" x14ac:dyDescent="0.25">
      <c r="A5" s="76">
        <v>1</v>
      </c>
      <c r="B5" s="79"/>
      <c r="C5" s="79"/>
      <c r="D5" s="78"/>
      <c r="E5" s="78"/>
      <c r="F5" s="79"/>
    </row>
    <row r="6" spans="1:6" ht="21.75" customHeight="1" x14ac:dyDescent="0.25">
      <c r="A6" s="76">
        <v>2</v>
      </c>
      <c r="B6" s="77"/>
      <c r="C6" s="77"/>
      <c r="D6" s="80"/>
      <c r="E6" s="80"/>
      <c r="F6" s="77"/>
    </row>
    <row r="7" spans="1:6" ht="21.75" customHeight="1" x14ac:dyDescent="0.25">
      <c r="A7" s="76">
        <v>3</v>
      </c>
      <c r="B7" s="77"/>
      <c r="C7" s="77"/>
      <c r="D7" s="80"/>
      <c r="E7" s="80"/>
      <c r="F7" s="77"/>
    </row>
    <row r="8" spans="1:6" ht="21.75" customHeight="1" x14ac:dyDescent="0.25">
      <c r="A8" s="76">
        <v>4</v>
      </c>
      <c r="B8" s="77"/>
      <c r="C8" s="77"/>
      <c r="D8" s="80"/>
      <c r="E8" s="80"/>
      <c r="F8" s="77"/>
    </row>
    <row r="9" spans="1:6" ht="21.75" customHeight="1" x14ac:dyDescent="0.25">
      <c r="A9" s="76">
        <v>5</v>
      </c>
      <c r="B9" s="77"/>
      <c r="C9" s="77"/>
      <c r="D9" s="80"/>
      <c r="E9" s="80"/>
      <c r="F9" s="77"/>
    </row>
    <row r="10" spans="1:6" ht="21.75" customHeight="1" x14ac:dyDescent="0.25">
      <c r="A10" s="76">
        <v>6</v>
      </c>
      <c r="B10" s="77"/>
      <c r="C10" s="77"/>
      <c r="D10" s="80"/>
      <c r="E10" s="80"/>
      <c r="F10" s="77"/>
    </row>
    <row r="11" spans="1:6" ht="21.75" customHeight="1" x14ac:dyDescent="0.25">
      <c r="A11" s="76">
        <v>7</v>
      </c>
      <c r="B11" s="77"/>
      <c r="C11" s="77"/>
      <c r="D11" s="80"/>
      <c r="E11" s="80"/>
      <c r="F11" s="77"/>
    </row>
    <row r="12" spans="1:6" ht="21.75" customHeight="1" x14ac:dyDescent="0.25">
      <c r="A12" s="76">
        <v>8</v>
      </c>
      <c r="B12" s="77"/>
      <c r="C12" s="77"/>
      <c r="D12" s="80"/>
      <c r="E12" s="80"/>
      <c r="F12" s="77"/>
    </row>
    <row r="13" spans="1:6" ht="21.75" customHeight="1" x14ac:dyDescent="0.25">
      <c r="A13" s="76">
        <v>9</v>
      </c>
      <c r="B13" s="77"/>
      <c r="C13" s="77"/>
      <c r="D13" s="80"/>
      <c r="E13" s="80"/>
      <c r="F13" s="77"/>
    </row>
    <row r="14" spans="1:6" ht="21.75" customHeight="1" x14ac:dyDescent="0.25">
      <c r="A14" s="76">
        <v>10</v>
      </c>
      <c r="B14" s="77"/>
      <c r="C14" s="77"/>
      <c r="D14" s="80"/>
      <c r="E14" s="80"/>
      <c r="F14" s="77"/>
    </row>
    <row r="15" spans="1:6" ht="21.75" customHeight="1" x14ac:dyDescent="0.25">
      <c r="A15" s="76"/>
      <c r="B15" s="77" t="s">
        <v>133</v>
      </c>
      <c r="C15" s="77"/>
      <c r="D15" s="80"/>
      <c r="E15" s="80"/>
      <c r="F15" s="77"/>
    </row>
    <row r="16" spans="1:6" ht="15.75" x14ac:dyDescent="0.25">
      <c r="A16" s="81"/>
      <c r="B16" s="82"/>
      <c r="C16" s="82"/>
      <c r="D16" s="82"/>
      <c r="E16" s="82"/>
      <c r="F16" s="82"/>
    </row>
    <row r="17" spans="1:1" ht="15.75" x14ac:dyDescent="0.25">
      <c r="A17" s="83"/>
    </row>
  </sheetData>
  <mergeCells count="6">
    <mergeCell ref="A1:F1"/>
    <mergeCell ref="D3:E3"/>
    <mergeCell ref="B3:B4"/>
    <mergeCell ref="C3:C4"/>
    <mergeCell ref="F3:F4"/>
    <mergeCell ref="A3:A4"/>
  </mergeCells>
  <pageMargins left="0.4" right="0.34" top="0.4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Phiếu điều tra ICT INDEX 2019</vt:lpstr>
      <vt:lpstr>CSDL chuyên ngành</vt:lpstr>
      <vt:lpstr>Phần mềm nguồn mở</vt:lpstr>
      <vt:lpstr>'Phiếu điều tra ICT INDEX 2019'!Print_Titles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Luu The My</cp:lastModifiedBy>
  <cp:lastPrinted>2018-03-30T11:22:52Z</cp:lastPrinted>
  <dcterms:created xsi:type="dcterms:W3CDTF">2018-03-21T02:59:06Z</dcterms:created>
  <dcterms:modified xsi:type="dcterms:W3CDTF">2020-06-22T04:09:23Z</dcterms:modified>
</cp:coreProperties>
</file>